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4225" windowHeight="12540" tabRatio="775" activeTab="8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'在庫（袜子）'!$A$3:$W$192</definedName>
    <definedName name="_xlnm._FilterDatabase" localSheetId="9" hidden="1">'入荷（其他）'!$B$3:$L$315</definedName>
    <definedName name="_xlnm._FilterDatabase" localSheetId="7" hidden="1">'入荷（袜子）'!$B$3:$L$300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<sst xmlns="http://schemas.openxmlformats.org/spreadsheetml/2006/main" count="5460" uniqueCount="1580">
  <si>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</si>
  <si>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</si>
  <si>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</si>
  <si>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</si>
  <si>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</si>
  <si>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</si>
  <si>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</si>
  <si>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</si>
  <si>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</si>
  <si>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</si>
  <si>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</si>
  <si>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</si>
  <si>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</si>
  <si>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</si>
  <si>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</si>
  <si>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</si>
  <si>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</si>
  <si>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</si>
  <si>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</si>
  <si>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</si>
  <si>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</si>
  <si>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</si>
  <si>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</si>
  <si>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</si>
  <si>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</si>
  <si>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</si>
  <si>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</si>
  <si>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</si>
  <si>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</si>
  <si>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</si>
  <si>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</si>
  <si>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</si>
  <si>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</si>
  <si>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</si>
  <si>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</si>
  <si>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</si>
  <si>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</si>
  <si>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</si>
  <si>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</si>
  <si>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</si>
  <si>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</si>
  <si>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</si>
  <si>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</si>
  <si>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</si>
  <si>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</si>
  <si>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</si>
  <si>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</si>
  <si>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</si>
  <si>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</si>
  <si>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</si>
  <si>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</si>
  <si>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</si>
  <si>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</si>
  <si>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</si>
  <si>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</si>
  <si>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</si>
  <si>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</si>
  <si>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</si>
  <si>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</si>
  <si>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</si>
  <si>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</si>
  <si>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</si>
  <si>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</si>
  <si>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</si>
  <si>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</si>
  <si>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</si>
  <si>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</si>
  <si>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</si>
  <si>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</si>
  <si>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</si>
  <si>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</si>
  <si>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</si>
  <si>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</si>
  <si>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</si>
  <si>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</si>
  <si>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</si>
  <si>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</si>
  <si>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</si>
  <si>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</si>
  <si>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</si>
  <si>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</si>
  <si>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</si>
  <si>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</si>
  <si>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</si>
  <si>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</si>
  <si>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</si>
  <si>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</si>
  <si>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</si>
  <si>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</si>
  <si>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</si>
  <si>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</si>
  <si>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</si>
  <si>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</si>
  <si>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</si>
  <si>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</si>
  <si>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</si>
  <si>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</si>
  <si>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</si>
  <si>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</si>
  <si>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</si>
  <si>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</si>
  <si>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</si>
  <si>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</si>
  <si>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</si>
  <si>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</si>
  <si>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</si>
  <si>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</si>
  <si>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</si>
  <si>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</si>
  <si>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</si>
  <si>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</si>
  <si>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</si>
  <si>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</si>
  <si>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</si>
  <si>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</si>
  <si>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</si>
  <si>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</si>
  <si>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</si>
  <si>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</si>
  <si>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</si>
  <si>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</si>
  <si>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</si>
  <si>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</si>
  <si>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</si>
  <si>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</si>
  <si>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</si>
  <si>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</si>
  <si>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</si>
  <si>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</si>
  <si>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</si>
  <si>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</si>
  <si>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</si>
  <si>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</si>
  <si>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</si>
  <si>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</si>
  <si>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</si>
  <si>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</si>
  <si>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</si>
  <si>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</si>
  <si>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</si>
  <si>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</si>
  <si>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</si>
  <si>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</si>
  <si>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</si>
  <si>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</si>
  <si>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</si>
  <si>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</si>
  <si>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</si>
  <si>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</si>
  <si>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</si>
  <si>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</si>
  <si>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</si>
  <si>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</si>
  <si>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</si>
  <si>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</si>
  <si>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</si>
  <si>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</si>
  <si>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</si>
  <si>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</si>
  <si>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</si>
  <si>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</si>
  <si>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</si>
  <si>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</si>
  <si>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</si>
  <si>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</si>
  <si>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</si>
  <si>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</si>
  <si>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</si>
  <si>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</si>
  <si>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</si>
  <si>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</si>
  <si>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</si>
  <si>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</si>
  <si>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</si>
  <si>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</si>
  <si>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</si>
  <si>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</si>
  <si>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</si>
  <si>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</si>
  <si>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</si>
  <si>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</si>
  <si>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</si>
  <si>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</si>
  <si>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</si>
  <si>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</si>
  <si>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</si>
  <si>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</si>
  <si>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</si>
  <si>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</si>
  <si>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</si>
  <si>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</si>
  <si>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</si>
  <si>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</si>
  <si>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</si>
  <si>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</si>
  <si>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</si>
  <si>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</si>
  <si>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</si>
  <si>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</si>
  <si>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</si>
  <si>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</si>
  <si>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</si>
  <si>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</si>
  <si>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</si>
  <si>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</si>
  <si>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</si>
  <si>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</si>
  <si>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</si>
  <si>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</si>
  <si>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</si>
  <si>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</si>
  <si>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</si>
  <si>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</si>
  <si>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</si>
  <si>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</si>
  <si>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</si>
  <si>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</si>
  <si>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</si>
  <si>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</si>
  <si>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</si>
  <si>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</si>
  <si>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</si>
  <si>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</si>
  <si>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</si>
  <si>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</si>
  <si>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</si>
  <si>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</si>
  <si>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</si>
  <si>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</si>
  <si>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</si>
  <si>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</si>
  <si>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</si>
  <si>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</si>
  <si>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</si>
  <si>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</si>
  <si>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</si>
  <si>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</si>
  <si>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</si>
  <si>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</si>
  <si>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</si>
  <si>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</si>
  <si>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</si>
  <si>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</si>
  <si>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</si>
  <si>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</si>
  <si>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</si>
  <si>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</si>
  <si>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</si>
  <si>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</si>
  <si>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</si>
  <si>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</si>
  <si>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</si>
  <si>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</si>
  <si>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</si>
  <si>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</si>
  <si>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</si>
  <si>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</si>
  <si>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</si>
  <si>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</si>
  <si>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</si>
  <si>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</si>
  <si>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</si>
  <si>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</si>
  <si>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</si>
  <si>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</si>
  <si>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</si>
  <si>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</si>
  <si>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</si>
  <si>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</si>
  <si>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</si>
  <si>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</si>
  <si>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</si>
  <si>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</si>
  <si>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</si>
  <si>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</si>
  <si>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</si>
  <si>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</si>
  <si>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</si>
  <si>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</si>
  <si>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</si>
  <si>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</si>
  <si>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</si>
  <si>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</si>
  <si>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</si>
  <si>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</si>
  <si>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</si>
  <si>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</si>
  <si>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</si>
  <si>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</si>
  <si>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</si>
  <si>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</si>
  <si>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</si>
  <si>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</si>
  <si>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</si>
  <si>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</si>
  <si>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</si>
  <si>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</si>
  <si>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</si>
  <si>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</si>
  <si>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</si>
  <si>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</si>
  <si>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</si>
  <si>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</si>
  <si>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</si>
  <si>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</si>
  <si>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</si>
  <si>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</si>
  <si>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</si>
  <si>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</si>
  <si>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</si>
  <si>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</si>
  <si>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</si>
  <si>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</si>
  <si>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</si>
  <si>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</si>
  <si>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</si>
  <si>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</si>
  <si>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</si>
  <si>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</si>
  <si>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</si>
  <si>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</si>
  <si>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</si>
  <si>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</si>
  <si>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</si>
  <si>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</si>
  <si>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</si>
  <si>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</si>
  <si>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</si>
  <si>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</si>
  <si>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</si>
  <si>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</si>
  <si>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</si>
  <si>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</si>
  <si>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</si>
  <si>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</si>
  <si>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</si>
  <si>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</si>
  <si>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</si>
  <si>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</si>
  <si>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</si>
  <si>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</si>
  <si>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</si>
  <si>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</si>
  <si>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</si>
  <si>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</si>
  <si>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</si>
  <si>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</si>
  <si>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</si>
  <si>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</si>
  <si>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</si>
  <si>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</si>
  <si>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</si>
  <si>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</si>
  <si>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</si>
  <si>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</si>
  <si>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</si>
  <si>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</si>
  <si>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</si>
  <si>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</si>
  <si>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</si>
  <si>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</si>
  <si>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</si>
  <si>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</si>
  <si>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</si>
  <si>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</si>
  <si>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</si>
  <si>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</si>
  <si>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</si>
  <si>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</si>
  <si>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</si>
  <si>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</si>
  <si>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</si>
  <si>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</si>
  <si>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</si>
  <si>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</si>
  <si>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</si>
  <si>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</si>
  <si>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</si>
  <si>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</si>
  <si>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</si>
  <si>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</si>
  <si>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</si>
  <si>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</si>
  <si>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</si>
  <si>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</si>
  <si>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</si>
  <si>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</si>
  <si>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</si>
  <si>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</si>
  <si>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</si>
  <si>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</si>
  <si>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</si>
  <si>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</si>
  <si>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</si>
  <si>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</si>
  <si>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</si>
  <si>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</si>
  <si>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</si>
  <si>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</si>
  <si>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</si>
  <si>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</si>
  <si>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</si>
  <si>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</si>
  <si>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</si>
  <si>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</si>
  <si>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</si>
  <si>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</si>
  <si>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</si>
  <si>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</si>
  <si>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</si>
  <si>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</si>
  <si>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</si>
  <si>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</si>
  <si>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</si>
  <si>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</si>
  <si>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</si>
  <si>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</si>
  <si>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</si>
  <si>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</si>
  <si>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</si>
  <si>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</si>
  <si>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</si>
  <si>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</si>
  <si>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</si>
  <si>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</si>
  <si>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</si>
  <si>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</si>
  <si>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</si>
  <si>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</si>
  <si>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</si>
  <si>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</si>
  <si>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</si>
  <si>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</si>
  <si>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</si>
  <si>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</si>
  <si>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</si>
  <si>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</si>
  <si>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</si>
  <si>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</si>
  <si>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</si>
  <si>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</si>
  <si>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</si>
  <si>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</si>
  <si>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</si>
  <si>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</si>
  <si>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</si>
  <si>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</si>
  <si>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</si>
  <si>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</si>
  <si>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</si>
  <si>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</si>
  <si>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</si>
  <si>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</si>
  <si>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</si>
  <si>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</si>
  <si>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</si>
  <si>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</si>
  <si>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</si>
  <si>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</si>
  <si>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</si>
  <si>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</si>
  <si>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</si>
  <si>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</si>
  <si>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</si>
  <si>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</si>
  <si>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</si>
  <si>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</si>
  <si>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</si>
  <si>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</si>
  <si>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</si>
  <si>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</si>
  <si>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</si>
  <si>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</si>
  <si>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</si>
  <si>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</si>
  <si>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</si>
  <si>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</si>
  <si>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</si>
  <si>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</si>
  <si>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</si>
  <si>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</si>
  <si>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</si>
  <si>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</si>
  <si>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</si>
  <si>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</si>
  <si>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</si>
  <si>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</si>
  <si>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</si>
  <si>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</si>
  <si>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</si>
  <si>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</si>
  <si>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</si>
  <si>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</si>
  <si>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</si>
  <si>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</si>
  <si>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</si>
  <si>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</si>
  <si>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</si>
  <si>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</si>
  <si>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</si>
  <si>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</si>
  <si>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</si>
  <si>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</si>
  <si>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</si>
  <si>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</si>
  <si>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</si>
  <si>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</si>
  <si>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</si>
  <si>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</si>
  <si>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</si>
  <si>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</si>
  <si>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</si>
  <si>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</si>
  <si>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</si>
  <si>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</si>
  <si>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</si>
  <si>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</si>
  <si>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</si>
  <si>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</si>
  <si>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</si>
  <si>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</si>
  <si>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</si>
  <si>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</si>
  <si>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</si>
  <si>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</si>
  <si>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</si>
  <si>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</si>
  <si>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</si>
  <si>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</si>
  <si>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</si>
  <si>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</si>
  <si>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</si>
  <si>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</si>
  <si>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</si>
  <si>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</si>
  <si>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</si>
  <si>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</si>
  <si>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</si>
  <si>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</si>
  <si>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</si>
  <si>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</si>
  <si>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</si>
  <si>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</si>
  <si>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</si>
  <si>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</si>
  <si>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</si>
  <si>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</si>
  <si>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</si>
  <si>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</si>
  <si>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</si>
  <si>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</si>
  <si>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</si>
  <si>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</si>
  <si>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</si>
  <si>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</si>
  <si>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</si>
  <si>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</si>
  <si>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</si>
  <si>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</si>
  <si>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</si>
  <si>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</si>
  <si>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</si>
  <si>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</si>
  <si>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</si>
  <si>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</si>
  <si>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</si>
  <si>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</si>
  <si>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</si>
  <si>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</si>
  <si>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</si>
  <si>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</si>
  <si>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</si>
  <si>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</si>
  <si>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</si>
  <si>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</si>
  <si>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</si>
  <si>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</si>
  <si>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</si>
  <si>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</si>
  <si>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</si>
  <si>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</si>
  <si>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</si>
  <si>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</si>
  <si>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</si>
  <si>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</si>
  <si>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</si>
  <si>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</si>
  <si>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</si>
  <si>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</si>
  <si>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</si>
  <si>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</si>
  <si>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</si>
  <si>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</si>
  <si>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</si>
  <si>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</si>
  <si>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</si>
  <si>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</si>
  <si>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</si>
  <si>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</si>
  <si>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</si>
  <si>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</si>
  <si>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</si>
  <si>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</si>
  <si>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</si>
  <si>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</si>
  <si>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</si>
  <si>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</si>
  <si>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</si>
  <si>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</si>
  <si>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</si>
  <si>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</si>
  <si>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</si>
  <si>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</si>
  <si>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</si>
  <si>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</si>
  <si>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</si>
  <si>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</si>
  <si>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</si>
  <si>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</si>
  <si>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</si>
  <si>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</si>
  <si>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</si>
  <si>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</si>
  <si>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</si>
  <si>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</si>
  <si>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</si>
  <si>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</si>
  <si>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</si>
  <si>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</si>
  <si>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</si>
  <si>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</si>
  <si>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</si>
  <si>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</si>
  <si>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</si>
  <si>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</si>
  <si>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</si>
  <si>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</si>
  <si>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</si>
  <si>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</si>
  <si>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</si>
  <si>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</si>
  <si>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</si>
  <si>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</si>
  <si>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</si>
  <si>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</si>
  <si>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</si>
  <si>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</si>
  <si>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</si>
  <si>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</si>
  <si>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</si>
  <si>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</si>
  <si>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</si>
  <si>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</si>
  <si>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</si>
  <si>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</si>
  <si>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</si>
  <si>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</si>
  <si>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</si>
  <si>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</si>
  <si>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</si>
  <si>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</si>
  <si>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</si>
  <si>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</si>
  <si>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</si>
  <si>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</si>
  <si>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</si>
  <si>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</si>
  <si>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</si>
  <si>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</si>
  <si>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</si>
  <si>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</si>
  <si>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</si>
  <si>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</si>
  <si>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</si>
  <si>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</si>
  <si>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</si>
  <si>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</si>
  <si>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</si>
  <si>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</si>
  <si>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</si>
  <si>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</si>
  <si>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</si>
  <si>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</si>
  <si>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</si>
  <si>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</si>
  <si>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</si>
  <si>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</si>
  <si>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</si>
  <si>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</si>
  <si>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</si>
  <si>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</si>
  <si>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</si>
  <si>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</si>
  <si>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</si>
  <si>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</si>
  <si>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</si>
  <si>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</si>
  <si>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</si>
  <si>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</si>
  <si>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</si>
  <si>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</si>
  <si>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</si>
  <si>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</si>
  <si>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</si>
  <si>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</si>
  <si>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</si>
  <si>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</si>
  <si>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</si>
  <si>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</si>
  <si>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</si>
  <si>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</si>
  <si>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</si>
  <si>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</si>
  <si>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</si>
  <si>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</si>
  <si>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</si>
  <si>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</si>
  <si>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</si>
  <si>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</si>
  <si>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</si>
  <si>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</si>
  <si>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</si>
  <si>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</si>
  <si>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</si>
  <si>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</si>
  <si>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</si>
  <si>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</si>
  <si>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</si>
  <si>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</si>
  <si>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</si>
  <si>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</si>
  <si>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</si>
  <si>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</si>
  <si>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</si>
  <si>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</si>
  <si>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</si>
  <si>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</si>
  <si>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</si>
  <si>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</si>
  <si>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</si>
  <si>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</si>
  <si>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</si>
  <si>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</si>
  <si>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</si>
  <si>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</si>
  <si>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</si>
  <si>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</si>
  <si>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</si>
  <si>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</si>
  <si>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</si>
  <si>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</si>
  <si>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</si>
  <si>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</si>
  <si>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</si>
  <si>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</si>
  <si>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</si>
  <si>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</si>
  <si>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</si>
  <si>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</si>
  <si>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</si>
  <si>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</si>
  <si>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入库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</si>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</sst>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176" formatCode="_ &quot;￥&quot;* #,##0.00_ ;_ &quot;￥&quot;* \-#,##0.00_ ;_ &quot;￥&quot;* &quot;-&quot;??_ ;_ @_ "/>
    <numFmt numFmtId="43" formatCode="_ * #,##0.00_ ;_ * \-#,##0.00_ ;_ * &quot;-&quot;??_ ;_ @_ "/>
    <numFmt numFmtId="177" formatCode="0.00_ "/>
    <numFmt numFmtId="41" formatCode="_ * #,##0_ ;_ * \-#,##0_ ;_ * &quot;-&quot;_ ;_ @_ "/>
    <numFmt numFmtId="178" formatCode="_ &quot;￥&quot;* #,##0_ ;_ &quot;￥&quot;* \-#,##0_ ;_ &quot;￥&quot;* &quot;-&quot;_ ;_ @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u/>
      <sz val="11"/>
      <color rgb="FF800080"/>
      <name val="等线"/>
      <charset val="0"/>
      <scheme val="minor"/>
    </font>
    <font>
      <i/>
      <sz val="11"/>
      <color rgb="FF7F7F7F"/>
      <name val="等线"/>
      <charset val="0"/>
      <scheme val="minor"/>
    </font>
    <font>
      <sz val="11"/>
      <color theme="1"/>
      <name val="等线"/>
      <charset val="0"/>
      <scheme val="minor"/>
    </font>
    <font>
      <b/>
      <sz val="13"/>
      <color theme="3"/>
      <name val="等线"/>
      <charset val="134"/>
      <scheme val="minor"/>
    </font>
    <font>
      <b/>
      <sz val="11"/>
      <color theme="3"/>
      <name val="等线"/>
      <charset val="134"/>
      <scheme val="minor"/>
    </font>
    <font>
      <b/>
      <sz val="11"/>
      <color rgb="FFFFFFF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rgb="FF9C6500"/>
      <name val="等线"/>
      <charset val="0"/>
      <scheme val="minor"/>
    </font>
    <font>
      <sz val="11"/>
      <color rgb="FFFF000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b/>
      <sz val="18"/>
      <color theme="3"/>
      <name val="等线"/>
      <charset val="134"/>
      <scheme val="minor"/>
    </font>
    <font>
      <b/>
      <sz val="15"/>
      <color theme="3"/>
      <name val="等线"/>
      <charset val="134"/>
      <scheme val="minor"/>
    </font>
    <font>
      <b/>
      <sz val="11"/>
      <color theme="1"/>
      <name val="等线"/>
      <charset val="0"/>
      <scheme val="minor"/>
    </font>
    <font>
      <b/>
      <sz val="11"/>
      <color rgb="FF3F3F3F"/>
      <name val="等线"/>
      <charset val="0"/>
      <scheme val="minor"/>
    </font>
    <font>
      <sz val="11"/>
      <color rgb="FFFA7D00"/>
      <name val="等线"/>
      <charset val="0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83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</borders>
  <cellStyleXfs count="50">
    <xf numFmtId="0" fontId="0" fillId="0" borderId="0"/>
    <xf numFmtId="178" fontId="0" fillId="0" borderId="0" applyFont="0" applyFill="0" applyBorder="0" applyAlignment="0" applyProtection="0">
      <alignment vertical="center"/>
    </xf>
    <xf numFmtId="0" fontId="25" fillId="25" borderId="0" applyNumberFormat="0" applyBorder="0" applyAlignment="0" applyProtection="0">
      <alignment vertical="center"/>
    </xf>
    <xf numFmtId="0" fontId="30" fillId="29" borderId="177" applyNumberFormat="0" applyAlignment="0" applyProtection="0">
      <alignment vertical="center"/>
    </xf>
    <xf numFmtId="176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5" fillId="34" borderId="0" applyNumberFormat="0" applyBorder="0" applyAlignment="0" applyProtection="0">
      <alignment vertical="center"/>
    </xf>
    <xf numFmtId="0" fontId="32" fillId="31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33" fillId="35" borderId="0" applyNumberFormat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0" fillId="16" borderId="179" applyNumberFormat="0" applyFont="0" applyAlignment="0" applyProtection="0">
      <alignment vertical="center"/>
    </xf>
    <xf numFmtId="0" fontId="33" fillId="37" borderId="0" applyNumberFormat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38" fillId="0" borderId="175" applyNumberFormat="0" applyFill="0" applyAlignment="0" applyProtection="0">
      <alignment vertical="center"/>
    </xf>
    <xf numFmtId="0" fontId="26" fillId="0" borderId="175" applyNumberFormat="0" applyFill="0" applyAlignment="0" applyProtection="0">
      <alignment vertical="center"/>
    </xf>
    <xf numFmtId="0" fontId="33" fillId="38" borderId="0" applyNumberFormat="0" applyBorder="0" applyAlignment="0" applyProtection="0">
      <alignment vertical="center"/>
    </xf>
    <xf numFmtId="0" fontId="27" fillId="0" borderId="178" applyNumberFormat="0" applyFill="0" applyAlignment="0" applyProtection="0">
      <alignment vertical="center"/>
    </xf>
    <xf numFmtId="0" fontId="33" fillId="40" borderId="0" applyNumberFormat="0" applyBorder="0" applyAlignment="0" applyProtection="0">
      <alignment vertical="center"/>
    </xf>
    <xf numFmtId="0" fontId="40" fillId="28" borderId="181" applyNumberFormat="0" applyAlignment="0" applyProtection="0">
      <alignment vertical="center"/>
    </xf>
    <xf numFmtId="0" fontId="29" fillId="28" borderId="177" applyNumberFormat="0" applyAlignment="0" applyProtection="0">
      <alignment vertical="center"/>
    </xf>
    <xf numFmtId="0" fontId="28" fillId="27" borderId="176" applyNumberFormat="0" applyAlignment="0" applyProtection="0">
      <alignment vertical="center"/>
    </xf>
    <xf numFmtId="0" fontId="25" fillId="22" borderId="0" applyNumberFormat="0" applyBorder="0" applyAlignment="0" applyProtection="0">
      <alignment vertical="center"/>
    </xf>
    <xf numFmtId="0" fontId="33" fillId="36" borderId="0" applyNumberFormat="0" applyBorder="0" applyAlignment="0" applyProtection="0">
      <alignment vertical="center"/>
    </xf>
    <xf numFmtId="0" fontId="41" fillId="0" borderId="182" applyNumberFormat="0" applyFill="0" applyAlignment="0" applyProtection="0">
      <alignment vertical="center"/>
    </xf>
    <xf numFmtId="0" fontId="39" fillId="0" borderId="180" applyNumberFormat="0" applyFill="0" applyAlignment="0" applyProtection="0">
      <alignment vertical="center"/>
    </xf>
    <xf numFmtId="0" fontId="31" fillId="30" borderId="0" applyNumberFormat="0" applyBorder="0" applyAlignment="0" applyProtection="0">
      <alignment vertical="center"/>
    </xf>
    <xf numFmtId="0" fontId="34" fillId="33" borderId="0" applyNumberFormat="0" applyBorder="0" applyAlignment="0" applyProtection="0">
      <alignment vertical="center"/>
    </xf>
    <xf numFmtId="0" fontId="25" fillId="46" borderId="0" applyNumberFormat="0" applyBorder="0" applyAlignment="0" applyProtection="0">
      <alignment vertical="center"/>
    </xf>
    <xf numFmtId="0" fontId="33" fillId="44" borderId="0" applyNumberFormat="0" applyBorder="0" applyAlignment="0" applyProtection="0">
      <alignment vertical="center"/>
    </xf>
    <xf numFmtId="0" fontId="25" fillId="26" borderId="0" applyNumberFormat="0" applyBorder="0" applyAlignment="0" applyProtection="0">
      <alignment vertical="center"/>
    </xf>
    <xf numFmtId="0" fontId="25" fillId="24" borderId="0" applyNumberFormat="0" applyBorder="0" applyAlignment="0" applyProtection="0">
      <alignment vertical="center"/>
    </xf>
    <xf numFmtId="0" fontId="25" fillId="41" borderId="0" applyNumberFormat="0" applyBorder="0" applyAlignment="0" applyProtection="0">
      <alignment vertical="center"/>
    </xf>
    <xf numFmtId="0" fontId="25" fillId="11" borderId="0" applyNumberFormat="0" applyBorder="0" applyAlignment="0" applyProtection="0">
      <alignment vertical="center"/>
    </xf>
    <xf numFmtId="0" fontId="33" fillId="32" borderId="0" applyNumberFormat="0" applyBorder="0" applyAlignment="0" applyProtection="0">
      <alignment vertical="center"/>
    </xf>
    <xf numFmtId="0" fontId="33" fillId="39" borderId="0" applyNumberFormat="0" applyBorder="0" applyAlignment="0" applyProtection="0">
      <alignment vertical="center"/>
    </xf>
    <xf numFmtId="0" fontId="25" fillId="23" borderId="0" applyNumberFormat="0" applyBorder="0" applyAlignment="0" applyProtection="0">
      <alignment vertical="center"/>
    </xf>
    <xf numFmtId="0" fontId="25" fillId="47" borderId="0" applyNumberFormat="0" applyBorder="0" applyAlignment="0" applyProtection="0">
      <alignment vertical="center"/>
    </xf>
    <xf numFmtId="0" fontId="33" fillId="43" borderId="0" applyNumberFormat="0" applyBorder="0" applyAlignment="0" applyProtection="0">
      <alignment vertical="center"/>
    </xf>
    <xf numFmtId="0" fontId="25" fillId="48" borderId="0" applyNumberFormat="0" applyBorder="0" applyAlignment="0" applyProtection="0">
      <alignment vertical="center"/>
    </xf>
    <xf numFmtId="0" fontId="33" fillId="42" borderId="0" applyNumberFormat="0" applyBorder="0" applyAlignment="0" applyProtection="0">
      <alignment vertical="center"/>
    </xf>
    <xf numFmtId="0" fontId="33" fillId="45" borderId="0" applyNumberFormat="0" applyBorder="0" applyAlignment="0" applyProtection="0">
      <alignment vertical="center"/>
    </xf>
    <xf numFmtId="0" fontId="25" fillId="49" borderId="0" applyNumberFormat="0" applyBorder="0" applyAlignment="0" applyProtection="0">
      <alignment vertical="center"/>
    </xf>
    <xf numFmtId="0" fontId="33" fillId="50" borderId="0" applyNumberFormat="0" applyBorder="0" applyAlignment="0" applyProtection="0">
      <alignment vertical="center"/>
    </xf>
    <xf numFmtId="0" fontId="0" fillId="0" borderId="0"/>
  </cellStyleXfs>
  <cellXfs count="1026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7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7" fontId="3" fillId="3" borderId="26" xfId="49" applyNumberFormat="1" applyFont="1" applyFill="1" applyBorder="1" applyAlignment="1">
      <alignment horizontal="center" vertical="center" wrapText="1"/>
    </xf>
    <xf numFmtId="177" fontId="3" fillId="3" borderId="27" xfId="49" applyNumberFormat="1" applyFont="1" applyFill="1" applyBorder="1" applyAlignment="1">
      <alignment horizontal="center" vertical="center" wrapText="1"/>
    </xf>
    <xf numFmtId="177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7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7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7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7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7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7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7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7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7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7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7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7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7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7" fontId="13" fillId="0" borderId="37" xfId="49" applyNumberFormat="1" applyFont="1" applyFill="1" applyBorder="1" applyAlignment="1"/>
    <xf numFmtId="177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7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7" fontId="13" fillId="12" borderId="38" xfId="49" applyNumberFormat="1" applyFont="1" applyFill="1" applyBorder="1" applyAlignment="1"/>
    <xf numFmtId="177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7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7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7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9" fontId="0" fillId="0" borderId="65" xfId="0" applyNumberFormat="1" applyBorder="1" applyAlignment="1">
      <alignment vertical="center"/>
    </xf>
    <xf numFmtId="179" fontId="0" fillId="0" borderId="66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67" xfId="0" applyNumberFormat="1" applyBorder="1" applyAlignment="1">
      <alignment vertical="center"/>
    </xf>
    <xf numFmtId="179" fontId="0" fillId="0" borderId="68" xfId="0" applyNumberFormat="1" applyBorder="1" applyAlignment="1">
      <alignment vertical="center"/>
    </xf>
    <xf numFmtId="179" fontId="0" fillId="0" borderId="58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3" xfId="0" applyNumberFormat="1" applyBorder="1" applyAlignment="1">
      <alignment vertical="center"/>
    </xf>
    <xf numFmtId="177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7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9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7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7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7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9" fontId="0" fillId="0" borderId="9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179" fontId="0" fillId="0" borderId="92" xfId="0" applyNumberFormat="1" applyBorder="1" applyAlignment="1">
      <alignment vertical="center"/>
    </xf>
    <xf numFmtId="179" fontId="0" fillId="0" borderId="93" xfId="0" applyNumberFormat="1" applyBorder="1" applyAlignment="1">
      <alignment vertical="center"/>
    </xf>
    <xf numFmtId="179" fontId="0" fillId="0" borderId="86" xfId="0" applyNumberFormat="1" applyBorder="1" applyAlignment="1">
      <alignment vertical="center"/>
    </xf>
    <xf numFmtId="179" fontId="0" fillId="0" borderId="94" xfId="0" applyNumberFormat="1" applyBorder="1" applyAlignment="1">
      <alignment vertical="center"/>
    </xf>
    <xf numFmtId="179" fontId="0" fillId="0" borderId="9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9" fontId="0" fillId="0" borderId="97" xfId="0" applyNumberFormat="1" applyBorder="1" applyAlignment="1">
      <alignment vertical="center"/>
    </xf>
    <xf numFmtId="177" fontId="0" fillId="0" borderId="98" xfId="49" applyNumberFormat="1" applyFont="1" applyFill="1" applyBorder="1"/>
    <xf numFmtId="177" fontId="0" fillId="0" borderId="99" xfId="49" applyNumberFormat="1" applyFont="1" applyFill="1" applyBorder="1"/>
    <xf numFmtId="0" fontId="0" fillId="5" borderId="14" xfId="49" applyFont="1" applyFill="1" applyBorder="1"/>
    <xf numFmtId="179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0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7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7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7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7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7" fontId="9" fillId="16" borderId="40" xfId="49" applyNumberFormat="1" applyFont="1" applyFill="1" applyBorder="1" applyAlignment="1">
      <alignment vertical="center"/>
    </xf>
    <xf numFmtId="177" fontId="9" fillId="0" borderId="38" xfId="49" applyNumberFormat="1" applyFont="1" applyFill="1" applyBorder="1" applyAlignment="1">
      <alignment vertical="center"/>
    </xf>
    <xf numFmtId="177" fontId="9" fillId="0" borderId="36" xfId="49" applyNumberFormat="1" applyFont="1" applyFill="1" applyBorder="1" applyAlignment="1">
      <alignment vertical="center"/>
    </xf>
    <xf numFmtId="177" fontId="9" fillId="0" borderId="40" xfId="49" applyNumberFormat="1" applyFont="1" applyFill="1" applyBorder="1" applyAlignment="1">
      <alignment vertical="center"/>
    </xf>
    <xf numFmtId="177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7" fontId="9" fillId="0" borderId="41" xfId="49" applyNumberFormat="1" applyFont="1" applyFill="1" applyBorder="1" applyAlignment="1">
      <alignment vertical="center"/>
    </xf>
    <xf numFmtId="177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7" fontId="13" fillId="0" borderId="38" xfId="49" applyNumberFormat="1" applyFont="1" applyFill="1" applyBorder="1" applyAlignment="1">
      <alignment vertical="center"/>
    </xf>
    <xf numFmtId="177" fontId="13" fillId="0" borderId="36" xfId="49" applyNumberFormat="1" applyFont="1" applyFill="1" applyBorder="1" applyAlignment="1">
      <alignment vertical="center"/>
    </xf>
    <xf numFmtId="177" fontId="13" fillId="0" borderId="40" xfId="49" applyNumberFormat="1" applyFont="1" applyFill="1" applyBorder="1" applyAlignment="1">
      <alignment vertical="center"/>
    </xf>
    <xf numFmtId="177" fontId="13" fillId="0" borderId="37" xfId="49" applyNumberFormat="1" applyFont="1" applyFill="1" applyBorder="1" applyAlignment="1">
      <alignment vertical="center"/>
    </xf>
    <xf numFmtId="177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7" fontId="13" fillId="16" borderId="38" xfId="49" applyNumberFormat="1" applyFont="1" applyFill="1" applyBorder="1" applyAlignment="1">
      <alignment vertical="center"/>
    </xf>
    <xf numFmtId="177" fontId="13" fillId="16" borderId="36" xfId="49" applyNumberFormat="1" applyFont="1" applyFill="1" applyBorder="1" applyAlignment="1">
      <alignment vertical="center"/>
    </xf>
    <xf numFmtId="177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7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7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7" fontId="9" fillId="0" borderId="33" xfId="49" applyNumberFormat="1" applyFont="1" applyFill="1" applyBorder="1" applyAlignment="1">
      <alignment vertical="center"/>
    </xf>
    <xf numFmtId="177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5" fillId="18" borderId="117" xfId="0" applyFont="1" applyFill="1" applyBorder="1"/>
    <xf numFmtId="0" fontId="5" fillId="19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0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0" borderId="118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center" vertical="center"/>
    </xf>
    <xf numFmtId="0" fontId="9" fillId="20" borderId="120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9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9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9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32" xfId="0" applyFont="1" applyFill="1" applyBorder="1"/>
    <xf numFmtId="0" fontId="5" fillId="0" borderId="34" xfId="0" applyFont="1" applyBorder="1"/>
    <xf numFmtId="0" fontId="5" fillId="0" borderId="133" xfId="0" applyFont="1" applyBorder="1"/>
    <xf numFmtId="0" fontId="5" fillId="0" borderId="134" xfId="0" applyFont="1" applyBorder="1"/>
    <xf numFmtId="0" fontId="0" fillId="0" borderId="135" xfId="0" applyBorder="1"/>
    <xf numFmtId="0" fontId="8" fillId="0" borderId="26" xfId="0" applyFont="1" applyBorder="1" applyAlignment="1">
      <alignment horizontal="left" vertical="top" wrapText="1"/>
    </xf>
    <xf numFmtId="0" fontId="8" fillId="21" borderId="26" xfId="0" applyFont="1" applyFill="1" applyBorder="1"/>
    <xf numFmtId="0" fontId="8" fillId="0" borderId="136" xfId="0" applyFont="1" applyBorder="1"/>
    <xf numFmtId="0" fontId="8" fillId="0" borderId="135" xfId="0" applyFont="1" applyBorder="1"/>
    <xf numFmtId="0" fontId="0" fillId="0" borderId="64" xfId="0" applyBorder="1"/>
    <xf numFmtId="0" fontId="0" fillId="0" borderId="33" xfId="0" applyBorder="1"/>
    <xf numFmtId="0" fontId="8" fillId="0" borderId="137" xfId="0" applyFont="1" applyBorder="1" applyAlignment="1">
      <alignment horizontal="left" vertical="top" wrapText="1"/>
    </xf>
    <xf numFmtId="0" fontId="8" fillId="21" borderId="133" xfId="0" applyFont="1" applyFill="1" applyBorder="1"/>
    <xf numFmtId="0" fontId="8" fillId="0" borderId="138" xfId="0" applyFont="1" applyBorder="1"/>
    <xf numFmtId="0" fontId="8" fillId="0" borderId="33" xfId="0" applyFont="1" applyBorder="1"/>
    <xf numFmtId="0" fontId="8" fillId="21" borderId="137" xfId="0" applyFont="1" applyFill="1" applyBorder="1" applyAlignment="1">
      <alignment vertical="top" wrapText="1"/>
    </xf>
    <xf numFmtId="0" fontId="0" fillId="0" borderId="105" xfId="0" applyBorder="1"/>
    <xf numFmtId="0" fontId="0" fillId="0" borderId="139" xfId="0" applyBorder="1"/>
    <xf numFmtId="0" fontId="8" fillId="0" borderId="140" xfId="0" applyFont="1" applyBorder="1" applyAlignment="1">
      <alignment horizontal="left" vertical="top" wrapText="1"/>
    </xf>
    <xf numFmtId="0" fontId="8" fillId="21" borderId="140" xfId="0" applyFont="1" applyFill="1" applyBorder="1" applyAlignment="1">
      <alignment horizontal="left" vertical="top" wrapText="1"/>
    </xf>
    <xf numFmtId="0" fontId="8" fillId="0" borderId="141" xfId="0" applyFont="1" applyBorder="1"/>
    <xf numFmtId="0" fontId="8" fillId="0" borderId="139" xfId="0" applyFont="1" applyBorder="1"/>
    <xf numFmtId="0" fontId="8" fillId="0" borderId="142" xfId="0" applyFont="1" applyBorder="1" applyAlignment="1">
      <alignment horizontal="left" vertical="top" wrapText="1"/>
    </xf>
    <xf numFmtId="0" fontId="0" fillId="0" borderId="143" xfId="0" applyBorder="1"/>
    <xf numFmtId="0" fontId="8" fillId="21" borderId="137" xfId="0" applyFont="1" applyFill="1" applyBorder="1"/>
    <xf numFmtId="0" fontId="0" fillId="0" borderId="144" xfId="0" applyBorder="1"/>
    <xf numFmtId="0" fontId="8" fillId="0" borderId="145" xfId="0" applyNumberFormat="1" applyFont="1" applyBorder="1" applyAlignment="1">
      <alignment horizontal="left" vertical="top" wrapText="1"/>
    </xf>
    <xf numFmtId="0" fontId="8" fillId="21" borderId="145" xfId="0" applyNumberFormat="1" applyFont="1" applyFill="1" applyBorder="1"/>
    <xf numFmtId="0" fontId="0" fillId="6" borderId="132" xfId="0" applyFill="1" applyBorder="1"/>
    <xf numFmtId="0" fontId="5" fillId="0" borderId="45" xfId="0" applyFont="1" applyBorder="1"/>
    <xf numFmtId="0" fontId="8" fillId="0" borderId="146" xfId="0" applyFont="1" applyBorder="1" applyAlignment="1">
      <alignment horizontal="center"/>
    </xf>
    <xf numFmtId="0" fontId="5" fillId="0" borderId="0" xfId="0" applyFont="1" applyBorder="1"/>
    <xf numFmtId="0" fontId="8" fillId="0" borderId="147" xfId="0" applyFont="1" applyBorder="1" applyAlignment="1">
      <alignment horizontal="center"/>
    </xf>
    <xf numFmtId="0" fontId="8" fillId="0" borderId="132" xfId="0" applyFont="1" applyBorder="1"/>
    <xf numFmtId="0" fontId="19" fillId="0" borderId="148" xfId="0" applyFont="1" applyBorder="1" applyAlignment="1">
      <alignment horizontal="right"/>
    </xf>
    <xf numFmtId="0" fontId="9" fillId="21" borderId="136" xfId="0" applyFont="1" applyFill="1" applyBorder="1" applyAlignment="1">
      <alignment horizontal="left" vertical="center"/>
    </xf>
    <xf numFmtId="0" fontId="9" fillId="21" borderId="135" xfId="0" applyFont="1" applyFill="1" applyBorder="1" applyAlignment="1">
      <alignment vertical="center"/>
    </xf>
    <xf numFmtId="0" fontId="8" fillId="0" borderId="149" xfId="0" applyFont="1" applyBorder="1"/>
    <xf numFmtId="0" fontId="19" fillId="0" borderId="150" xfId="0" applyFont="1" applyBorder="1" applyAlignment="1">
      <alignment horizontal="right"/>
    </xf>
    <xf numFmtId="0" fontId="9" fillId="21" borderId="138" xfId="0" applyFont="1" applyFill="1" applyBorder="1" applyAlignment="1">
      <alignment vertical="center"/>
    </xf>
    <xf numFmtId="0" fontId="9" fillId="21" borderId="33" xfId="0" applyFont="1" applyFill="1" applyBorder="1" applyAlignment="1">
      <alignment vertical="center"/>
    </xf>
    <xf numFmtId="0" fontId="8" fillId="0" borderId="151" xfId="0" applyFont="1" applyBorder="1"/>
    <xf numFmtId="0" fontId="19" fillId="0" borderId="152" xfId="0" applyFont="1" applyBorder="1" applyAlignment="1">
      <alignment horizontal="right"/>
    </xf>
    <xf numFmtId="0" fontId="9" fillId="21" borderId="141" xfId="0" applyFont="1" applyFill="1" applyBorder="1" applyAlignment="1">
      <alignment vertical="center"/>
    </xf>
    <xf numFmtId="0" fontId="9" fillId="21" borderId="139" xfId="0" applyFont="1" applyFill="1" applyBorder="1" applyAlignment="1">
      <alignment vertical="center"/>
    </xf>
    <xf numFmtId="0" fontId="9" fillId="21" borderId="136" xfId="0" applyFont="1" applyFill="1" applyBorder="1" applyAlignment="1">
      <alignment vertical="center"/>
    </xf>
    <xf numFmtId="0" fontId="9" fillId="21" borderId="138" xfId="0" applyFont="1" applyFill="1" applyBorder="1" applyAlignment="1">
      <alignment horizontal="left" vertical="center"/>
    </xf>
    <xf numFmtId="0" fontId="9" fillId="21" borderId="33" xfId="0" applyFont="1" applyFill="1" applyBorder="1" applyAlignment="1">
      <alignment horizontal="left" vertical="center"/>
    </xf>
    <xf numFmtId="0" fontId="9" fillId="21" borderId="141" xfId="0" applyFont="1" applyFill="1" applyBorder="1" applyAlignment="1">
      <alignment horizontal="left" vertical="center"/>
    </xf>
    <xf numFmtId="0" fontId="9" fillId="21" borderId="139" xfId="0" applyFont="1" applyFill="1" applyBorder="1" applyAlignment="1">
      <alignment horizontal="left" vertical="center"/>
    </xf>
    <xf numFmtId="0" fontId="19" fillId="0" borderId="153" xfId="0" applyFont="1" applyFill="1" applyBorder="1" applyAlignment="1">
      <alignment horizontal="right"/>
    </xf>
    <xf numFmtId="0" fontId="3" fillId="6" borderId="154" xfId="0" applyFont="1" applyFill="1" applyBorder="1"/>
    <xf numFmtId="0" fontId="5" fillId="0" borderId="155" xfId="0" applyFont="1" applyBorder="1"/>
    <xf numFmtId="0" fontId="9" fillId="0" borderId="135" xfId="0" applyFont="1" applyFill="1" applyBorder="1" applyAlignment="1"/>
    <xf numFmtId="0" fontId="9" fillId="0" borderId="156" xfId="0" applyFont="1" applyFill="1" applyBorder="1" applyAlignment="1"/>
    <xf numFmtId="0" fontId="9" fillId="0" borderId="34" xfId="0" applyFont="1" applyFill="1" applyBorder="1" applyAlignment="1"/>
    <xf numFmtId="0" fontId="9" fillId="0" borderId="155" xfId="0" applyFont="1" applyFill="1" applyBorder="1" applyAlignment="1"/>
    <xf numFmtId="0" fontId="9" fillId="0" borderId="139" xfId="0" applyFont="1" applyFill="1" applyBorder="1" applyAlignment="1"/>
    <xf numFmtId="0" fontId="9" fillId="0" borderId="157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58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58" xfId="0" applyFont="1" applyFill="1" applyBorder="1" applyAlignment="1">
      <alignment horizontal="left" vertical="center"/>
    </xf>
    <xf numFmtId="0" fontId="9" fillId="0" borderId="139" xfId="0" applyFont="1" applyFill="1" applyBorder="1" applyAlignment="1">
      <alignment horizontal="left" vertical="center"/>
    </xf>
    <xf numFmtId="0" fontId="9" fillId="0" borderId="157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33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1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7" xfId="0" applyFont="1" applyBorder="1" applyAlignment="1">
      <alignment horizontal="left" vertical="top" wrapText="1"/>
    </xf>
    <xf numFmtId="0" fontId="10" fillId="21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1" borderId="33" xfId="0" applyFont="1" applyFill="1" applyBorder="1" applyAlignment="1">
      <alignment vertical="top" wrapText="1"/>
    </xf>
    <xf numFmtId="0" fontId="10" fillId="0" borderId="140" xfId="0" applyFont="1" applyBorder="1" applyAlignment="1">
      <alignment horizontal="left" vertical="top" wrapText="1"/>
    </xf>
    <xf numFmtId="0" fontId="10" fillId="21" borderId="140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0" borderId="159" xfId="0" applyFont="1" applyBorder="1" applyAlignment="1">
      <alignment horizontal="left" vertical="top" wrapText="1"/>
    </xf>
    <xf numFmtId="0" fontId="10" fillId="21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21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45" xfId="0" applyFont="1" applyBorder="1" applyAlignment="1">
      <alignment horizontal="left" vertical="top" wrapText="1"/>
    </xf>
    <xf numFmtId="0" fontId="10" fillId="21" borderId="139" xfId="0" applyFont="1" applyFill="1" applyBorder="1"/>
    <xf numFmtId="0" fontId="21" fillId="0" borderId="133" xfId="0" applyNumberFormat="1" applyFont="1" applyBorder="1"/>
    <xf numFmtId="0" fontId="21" fillId="0" borderId="134" xfId="0" applyNumberFormat="1" applyFont="1" applyBorder="1"/>
    <xf numFmtId="0" fontId="9" fillId="5" borderId="160" xfId="0" applyFont="1" applyFill="1" applyBorder="1" applyAlignment="1">
      <alignment horizontal="left" vertical="top" wrapText="1"/>
    </xf>
    <xf numFmtId="0" fontId="9" fillId="22" borderId="110" xfId="0" applyFont="1" applyFill="1" applyBorder="1" applyAlignment="1">
      <alignment horizontal="left" vertical="top" wrapText="1"/>
    </xf>
    <xf numFmtId="0" fontId="9" fillId="20" borderId="118" xfId="0" applyFont="1" applyFill="1" applyBorder="1" applyAlignment="1">
      <alignment horizontal="right" vertical="center" wrapText="1"/>
    </xf>
    <xf numFmtId="0" fontId="9" fillId="20" borderId="104" xfId="0" applyFont="1" applyFill="1" applyBorder="1" applyAlignment="1">
      <alignment horizontal="right" vertical="center" wrapText="1"/>
    </xf>
    <xf numFmtId="0" fontId="9" fillId="22" borderId="36" xfId="0" applyFont="1" applyFill="1" applyBorder="1" applyAlignment="1">
      <alignment horizontal="left" vertical="top" wrapText="1"/>
    </xf>
    <xf numFmtId="0" fontId="9" fillId="20" borderId="119" xfId="0" applyFont="1" applyFill="1" applyBorder="1" applyAlignment="1">
      <alignment horizontal="right" vertical="center" wrapText="1"/>
    </xf>
    <xf numFmtId="0" fontId="9" fillId="20" borderId="36" xfId="0" applyFont="1" applyFill="1" applyBorder="1" applyAlignment="1">
      <alignment horizontal="right" vertical="center" wrapText="1"/>
    </xf>
    <xf numFmtId="0" fontId="9" fillId="22" borderId="107" xfId="0" applyFont="1" applyFill="1" applyBorder="1" applyAlignment="1">
      <alignment horizontal="left" vertical="top" wrapText="1"/>
    </xf>
    <xf numFmtId="0" fontId="9" fillId="20" borderId="122" xfId="0" applyFont="1" applyFill="1" applyBorder="1" applyAlignment="1">
      <alignment horizontal="right" vertical="center" wrapText="1"/>
    </xf>
    <xf numFmtId="0" fontId="9" fillId="20" borderId="107" xfId="0" applyFont="1" applyFill="1" applyBorder="1" applyAlignment="1">
      <alignment horizontal="right" vertical="center" wrapText="1"/>
    </xf>
    <xf numFmtId="0" fontId="9" fillId="22" borderId="41" xfId="0" applyFont="1" applyFill="1" applyBorder="1" applyAlignment="1">
      <alignment horizontal="left" vertical="top" wrapText="1"/>
    </xf>
    <xf numFmtId="0" fontId="9" fillId="20" borderId="82" xfId="0" applyFont="1" applyFill="1" applyBorder="1" applyAlignment="1">
      <alignment horizontal="right" vertical="center" wrapText="1"/>
    </xf>
    <xf numFmtId="0" fontId="9" fillId="20" borderId="41" xfId="0" applyFont="1" applyFill="1" applyBorder="1" applyAlignment="1">
      <alignment horizontal="right" vertical="center" wrapText="1"/>
    </xf>
    <xf numFmtId="0" fontId="9" fillId="22" borderId="40" xfId="0" applyFont="1" applyFill="1" applyBorder="1" applyAlignment="1">
      <alignment horizontal="left" vertical="top" wrapText="1"/>
    </xf>
    <xf numFmtId="0" fontId="9" fillId="20" borderId="87" xfId="0" applyFont="1" applyFill="1" applyBorder="1" applyAlignment="1">
      <alignment horizontal="right" vertical="center" wrapText="1"/>
    </xf>
    <xf numFmtId="0" fontId="9" fillId="20" borderId="40" xfId="0" applyFont="1" applyFill="1" applyBorder="1" applyAlignment="1">
      <alignment horizontal="right" vertical="center" wrapText="1"/>
    </xf>
    <xf numFmtId="0" fontId="9" fillId="22" borderId="36" xfId="0" applyNumberFormat="1" applyFont="1" applyFill="1" applyBorder="1" applyAlignment="1">
      <alignment horizontal="left" vertical="top" wrapText="1"/>
    </xf>
    <xf numFmtId="0" fontId="9" fillId="22" borderId="37" xfId="0" applyNumberFormat="1" applyFont="1" applyFill="1" applyBorder="1" applyAlignment="1">
      <alignment horizontal="left" vertical="top" wrapText="1"/>
    </xf>
    <xf numFmtId="0" fontId="0" fillId="6" borderId="154" xfId="0" applyFill="1" applyBorder="1"/>
    <xf numFmtId="0" fontId="3" fillId="18" borderId="132" xfId="0" applyFont="1" applyFill="1" applyBorder="1"/>
    <xf numFmtId="0" fontId="21" fillId="0" borderId="155" xfId="0" applyNumberFormat="1" applyFont="1" applyBorder="1"/>
    <xf numFmtId="0" fontId="21" fillId="21" borderId="134" xfId="0" applyNumberFormat="1" applyFont="1" applyFill="1" applyBorder="1"/>
    <xf numFmtId="0" fontId="21" fillId="21" borderId="34" xfId="0" applyNumberFormat="1" applyFont="1" applyFill="1" applyBorder="1"/>
    <xf numFmtId="0" fontId="9" fillId="20" borderId="160" xfId="0" applyFont="1" applyFill="1" applyBorder="1" applyAlignment="1">
      <alignment horizontal="right" vertical="center" wrapText="1"/>
    </xf>
    <xf numFmtId="0" fontId="9" fillId="23" borderId="110" xfId="0" applyFont="1" applyFill="1" applyBorder="1" applyAlignment="1">
      <alignment horizontal="right" vertical="center"/>
    </xf>
    <xf numFmtId="0" fontId="9" fillId="20" borderId="161" xfId="0" applyFont="1" applyFill="1" applyBorder="1" applyAlignment="1">
      <alignment horizontal="right" vertical="center" wrapText="1"/>
    </xf>
    <xf numFmtId="0" fontId="9" fillId="23" borderId="112" xfId="0" applyFont="1" applyFill="1" applyBorder="1" applyAlignment="1">
      <alignment horizontal="right" vertical="center"/>
    </xf>
    <xf numFmtId="0" fontId="9" fillId="20" borderId="162" xfId="0" applyFont="1" applyFill="1" applyBorder="1" applyAlignment="1">
      <alignment horizontal="right" vertical="center" wrapText="1"/>
    </xf>
    <xf numFmtId="0" fontId="9" fillId="23" borderId="116" xfId="0" applyFont="1" applyFill="1" applyBorder="1" applyAlignment="1">
      <alignment horizontal="right" vertical="center"/>
    </xf>
    <xf numFmtId="0" fontId="9" fillId="20" borderId="163" xfId="0" applyFont="1" applyFill="1" applyBorder="1" applyAlignment="1">
      <alignment horizontal="right" vertical="center" wrapText="1"/>
    </xf>
    <xf numFmtId="0" fontId="9" fillId="23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right" vertical="center" wrapText="1"/>
    </xf>
    <xf numFmtId="0" fontId="9" fillId="23" borderId="97" xfId="0" applyFont="1" applyFill="1" applyBorder="1" applyAlignment="1">
      <alignment horizontal="right" vertical="center"/>
    </xf>
    <xf numFmtId="0" fontId="0" fillId="18" borderId="154" xfId="0" applyFill="1" applyBorder="1"/>
    <xf numFmtId="0" fontId="3" fillId="19" borderId="132" xfId="0" applyFont="1" applyFill="1" applyBorder="1"/>
    <xf numFmtId="0" fontId="21" fillId="21" borderId="133" xfId="0" applyNumberFormat="1" applyFont="1" applyFill="1" applyBorder="1"/>
    <xf numFmtId="0" fontId="9" fillId="0" borderId="160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6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62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63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64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19" borderId="154" xfId="0" applyFill="1" applyBorder="1"/>
    <xf numFmtId="0" fontId="5" fillId="6" borderId="132" xfId="0" applyFont="1" applyFill="1" applyBorder="1" applyAlignment="1">
      <alignment horizontal="left" wrapText="1"/>
    </xf>
    <xf numFmtId="0" fontId="5" fillId="6" borderId="154" xfId="0" applyFont="1" applyFill="1" applyBorder="1" applyAlignment="1">
      <alignment horizontal="left" wrapText="1"/>
    </xf>
    <xf numFmtId="0" fontId="9" fillId="23" borderId="118" xfId="0" applyFont="1" applyFill="1" applyBorder="1" applyAlignment="1">
      <alignment horizontal="right" vertical="center" wrapText="1"/>
    </xf>
    <xf numFmtId="0" fontId="9" fillId="23" borderId="104" xfId="0" applyFont="1" applyFill="1" applyBorder="1" applyAlignment="1">
      <alignment horizontal="right" vertical="center" wrapText="1"/>
    </xf>
    <xf numFmtId="0" fontId="9" fillId="23" borderId="160" xfId="0" applyFont="1" applyFill="1" applyBorder="1" applyAlignment="1">
      <alignment horizontal="right" vertical="center" wrapText="1"/>
    </xf>
    <xf numFmtId="0" fontId="9" fillId="23" borderId="119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right" vertical="center" wrapText="1"/>
    </xf>
    <xf numFmtId="0" fontId="9" fillId="23" borderId="161" xfId="0" applyFont="1" applyFill="1" applyBorder="1" applyAlignment="1">
      <alignment horizontal="right" vertical="center" wrapText="1"/>
    </xf>
    <xf numFmtId="0" fontId="9" fillId="23" borderId="122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right" vertical="center" wrapText="1"/>
    </xf>
    <xf numFmtId="0" fontId="9" fillId="23" borderId="162" xfId="0" applyFont="1" applyFill="1" applyBorder="1" applyAlignment="1">
      <alignment horizontal="right" vertical="center" wrapText="1"/>
    </xf>
    <xf numFmtId="0" fontId="9" fillId="23" borderId="82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right" vertical="center" wrapText="1"/>
    </xf>
    <xf numFmtId="0" fontId="9" fillId="23" borderId="163" xfId="0" applyFont="1" applyFill="1" applyBorder="1" applyAlignment="1">
      <alignment horizontal="right" vertical="center" wrapText="1"/>
    </xf>
    <xf numFmtId="0" fontId="9" fillId="23" borderId="87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right" vertical="center" wrapText="1"/>
    </xf>
    <xf numFmtId="0" fontId="9" fillId="23" borderId="164" xfId="0" applyFont="1" applyFill="1" applyBorder="1" applyAlignment="1">
      <alignment horizontal="right" vertical="center" wrapText="1"/>
    </xf>
    <xf numFmtId="0" fontId="5" fillId="6" borderId="132" xfId="0" applyFont="1" applyFill="1" applyBorder="1" applyAlignment="1">
      <alignment horizontal="left"/>
    </xf>
    <xf numFmtId="0" fontId="5" fillId="6" borderId="154" xfId="0" applyFont="1" applyFill="1" applyBorder="1" applyAlignment="1">
      <alignment horizontal="left"/>
    </xf>
    <xf numFmtId="0" fontId="9" fillId="20" borderId="104" xfId="0" applyFont="1" applyFill="1" applyBorder="1" applyAlignment="1">
      <alignment horizontal="center" vertical="center"/>
    </xf>
    <xf numFmtId="0" fontId="9" fillId="20" borderId="160" xfId="0" applyFont="1" applyFill="1" applyBorder="1" applyAlignment="1">
      <alignment horizontal="center" vertical="center"/>
    </xf>
    <xf numFmtId="0" fontId="9" fillId="23" borderId="110" xfId="0" applyFont="1" applyFill="1" applyBorder="1" applyAlignment="1">
      <alignment horizontal="center" vertical="center"/>
    </xf>
    <xf numFmtId="0" fontId="9" fillId="23" borderId="118" xfId="0" applyFont="1" applyFill="1" applyBorder="1" applyAlignment="1">
      <alignment horizontal="center" vertical="center"/>
    </xf>
    <xf numFmtId="0" fontId="9" fillId="23" borderId="104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/>
    </xf>
    <xf numFmtId="0" fontId="9" fillId="20" borderId="161" xfId="0" applyFont="1" applyFill="1" applyBorder="1" applyAlignment="1">
      <alignment horizontal="center" vertical="center"/>
    </xf>
    <xf numFmtId="0" fontId="9" fillId="23" borderId="112" xfId="0" applyFont="1" applyFill="1" applyBorder="1" applyAlignment="1">
      <alignment horizontal="center" vertical="center"/>
    </xf>
    <xf numFmtId="0" fontId="9" fillId="23" borderId="119" xfId="0" applyFont="1" applyFill="1" applyBorder="1" applyAlignment="1">
      <alignment horizontal="center" vertical="center"/>
    </xf>
    <xf numFmtId="0" fontId="9" fillId="23" borderId="36" xfId="0" applyFont="1" applyFill="1" applyBorder="1" applyAlignment="1">
      <alignment horizontal="center" vertical="center"/>
    </xf>
    <xf numFmtId="0" fontId="9" fillId="20" borderId="107" xfId="0" applyFont="1" applyFill="1" applyBorder="1" applyAlignment="1">
      <alignment horizontal="center" vertical="center"/>
    </xf>
    <xf numFmtId="0" fontId="9" fillId="20" borderId="162" xfId="0" applyFont="1" applyFill="1" applyBorder="1" applyAlignment="1">
      <alignment horizontal="center" vertical="center"/>
    </xf>
    <xf numFmtId="0" fontId="9" fillId="23" borderId="116" xfId="0" applyFont="1" applyFill="1" applyBorder="1" applyAlignment="1">
      <alignment horizontal="center" vertical="center"/>
    </xf>
    <xf numFmtId="0" fontId="9" fillId="23" borderId="122" xfId="0" applyFont="1" applyFill="1" applyBorder="1" applyAlignment="1">
      <alignment horizontal="center" vertical="center"/>
    </xf>
    <xf numFmtId="0" fontId="9" fillId="23" borderId="107" xfId="0" applyFont="1" applyFill="1" applyBorder="1" applyAlignment="1">
      <alignment horizontal="center" vertical="center"/>
    </xf>
    <xf numFmtId="0" fontId="9" fillId="20" borderId="41" xfId="0" applyFont="1" applyFill="1" applyBorder="1" applyAlignment="1">
      <alignment horizontal="center" vertical="center"/>
    </xf>
    <xf numFmtId="0" fontId="9" fillId="20" borderId="163" xfId="0" applyFont="1" applyFill="1" applyBorder="1" applyAlignment="1">
      <alignment horizontal="center" vertical="center"/>
    </xf>
    <xf numFmtId="0" fontId="9" fillId="23" borderId="96" xfId="0" applyFont="1" applyFill="1" applyBorder="1" applyAlignment="1">
      <alignment horizontal="center" vertical="center"/>
    </xf>
    <xf numFmtId="0" fontId="9" fillId="23" borderId="82" xfId="0" applyFont="1" applyFill="1" applyBorder="1" applyAlignment="1">
      <alignment horizontal="center" vertical="center"/>
    </xf>
    <xf numFmtId="0" fontId="9" fillId="23" borderId="41" xfId="0" applyFont="1" applyFill="1" applyBorder="1" applyAlignment="1">
      <alignment horizontal="center" vertical="center"/>
    </xf>
    <xf numFmtId="0" fontId="9" fillId="20" borderId="40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center" vertical="center"/>
    </xf>
    <xf numFmtId="0" fontId="9" fillId="23" borderId="97" xfId="0" applyFont="1" applyFill="1" applyBorder="1" applyAlignment="1">
      <alignment horizontal="center" vertical="center"/>
    </xf>
    <xf numFmtId="0" fontId="9" fillId="23" borderId="87" xfId="0" applyFont="1" applyFill="1" applyBorder="1" applyAlignment="1">
      <alignment horizontal="center" vertical="center"/>
    </xf>
    <xf numFmtId="0" fontId="9" fillId="23" borderId="40" xfId="0" applyFont="1" applyFill="1" applyBorder="1" applyAlignment="1">
      <alignment horizontal="center" vertical="center"/>
    </xf>
    <xf numFmtId="0" fontId="9" fillId="23" borderId="160" xfId="0" applyFont="1" applyFill="1" applyBorder="1" applyAlignment="1">
      <alignment horizontal="center" vertical="center"/>
    </xf>
    <xf numFmtId="0" fontId="9" fillId="23" borderId="161" xfId="0" applyFont="1" applyFill="1" applyBorder="1" applyAlignment="1">
      <alignment horizontal="center" vertical="center"/>
    </xf>
    <xf numFmtId="0" fontId="9" fillId="23" borderId="162" xfId="0" applyFont="1" applyFill="1" applyBorder="1" applyAlignment="1">
      <alignment horizontal="center" vertical="center"/>
    </xf>
    <xf numFmtId="0" fontId="9" fillId="23" borderId="163" xfId="0" applyFont="1" applyFill="1" applyBorder="1" applyAlignment="1">
      <alignment horizontal="center" vertical="center"/>
    </xf>
    <xf numFmtId="0" fontId="9" fillId="23" borderId="164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63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64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62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9" fontId="9" fillId="5" borderId="118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179" fontId="9" fillId="5" borderId="160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61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/>
    </xf>
    <xf numFmtId="179" fontId="9" fillId="5" borderId="122" xfId="0" applyNumberFormat="1" applyFont="1" applyFill="1" applyBorder="1" applyAlignment="1">
      <alignment horizontal="center" vertical="center"/>
    </xf>
    <xf numFmtId="179" fontId="9" fillId="5" borderId="107" xfId="0" applyNumberFormat="1" applyFont="1" applyFill="1" applyBorder="1" applyAlignment="1">
      <alignment horizontal="center" vertical="center"/>
    </xf>
    <xf numFmtId="179" fontId="9" fillId="5" borderId="162" xfId="0" applyNumberFormat="1" applyFont="1" applyFill="1" applyBorder="1" applyAlignment="1">
      <alignment horizontal="center" vertical="center"/>
    </xf>
    <xf numFmtId="179" fontId="9" fillId="5" borderId="116" xfId="0" applyNumberFormat="1" applyFont="1" applyFill="1" applyBorder="1" applyAlignment="1">
      <alignment horizontal="center" vertical="center"/>
    </xf>
    <xf numFmtId="179" fontId="9" fillId="5" borderId="8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63" xfId="0" applyNumberFormat="1" applyFont="1" applyFill="1" applyBorder="1" applyAlignment="1">
      <alignment horizontal="center" vertical="center"/>
    </xf>
    <xf numFmtId="179" fontId="9" fillId="5" borderId="96" xfId="0" applyNumberFormat="1" applyFont="1" applyFill="1" applyBorder="1" applyAlignment="1">
      <alignment horizontal="center" vertical="center"/>
    </xf>
    <xf numFmtId="179" fontId="9" fillId="5" borderId="8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64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37" xfId="0" applyFont="1" applyBorder="1"/>
    <xf numFmtId="0" fontId="5" fillId="0" borderId="138" xfId="0" applyFont="1" applyBorder="1"/>
    <xf numFmtId="0" fontId="8" fillId="0" borderId="137" xfId="0" applyFont="1" applyBorder="1"/>
    <xf numFmtId="0" fontId="8" fillId="0" borderId="165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58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66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58" xfId="0" applyFont="1" applyFill="1" applyBorder="1" applyAlignment="1">
      <alignment horizontal="center" vertical="center"/>
    </xf>
    <xf numFmtId="0" fontId="8" fillId="10" borderId="138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67" xfId="0" applyFont="1" applyBorder="1" applyAlignment="1">
      <alignment horizontal="center"/>
    </xf>
    <xf numFmtId="0" fontId="8" fillId="0" borderId="168" xfId="0" applyFont="1" applyBorder="1" applyAlignment="1">
      <alignment horizontal="center"/>
    </xf>
    <xf numFmtId="0" fontId="22" fillId="0" borderId="169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2" fillId="0" borderId="170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2" fillId="0" borderId="171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66" xfId="0" applyFont="1" applyFill="1" applyBorder="1" applyAlignment="1">
      <alignment horizontal="left" vertical="top"/>
    </xf>
    <xf numFmtId="0" fontId="22" fillId="0" borderId="172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66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66" xfId="0" applyNumberFormat="1" applyFont="1" applyFill="1" applyBorder="1" applyAlignment="1">
      <alignment vertical="center" wrapText="1"/>
    </xf>
    <xf numFmtId="0" fontId="9" fillId="0" borderId="166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58" xfId="0" applyFont="1" applyFill="1" applyBorder="1" applyAlignment="1">
      <alignment vertical="center"/>
    </xf>
    <xf numFmtId="0" fontId="22" fillId="0" borderId="173" xfId="0" applyFont="1" applyBorder="1" applyAlignment="1">
      <alignment horizontal="right"/>
    </xf>
    <xf numFmtId="0" fontId="13" fillId="0" borderId="138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58" xfId="0" applyFont="1" applyFill="1" applyBorder="1" applyAlignment="1"/>
    <xf numFmtId="0" fontId="19" fillId="0" borderId="174" xfId="0" applyFont="1" applyFill="1" applyBorder="1" applyAlignment="1">
      <alignment horizontal="right"/>
    </xf>
    <xf numFmtId="0" fontId="21" fillId="0" borderId="33" xfId="0" applyFont="1" applyBorder="1"/>
    <xf numFmtId="0" fontId="21" fillId="0" borderId="137" xfId="0" applyFont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34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0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66" xfId="0" applyFont="1" applyFill="1" applyBorder="1" applyAlignment="1">
      <alignment vertical="top" wrapText="1"/>
    </xf>
    <xf numFmtId="0" fontId="9" fillId="20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66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66" xfId="0" applyFont="1" applyFill="1" applyBorder="1" applyAlignment="1">
      <alignment vertical="top" wrapText="1"/>
    </xf>
    <xf numFmtId="0" fontId="9" fillId="20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0" borderId="102" xfId="0" applyFont="1" applyFill="1" applyBorder="1" applyAlignment="1">
      <alignment horizontal="right" vertical="center" wrapText="1"/>
    </xf>
    <xf numFmtId="0" fontId="9" fillId="20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1" fillId="0" borderId="155" xfId="0" applyFont="1" applyBorder="1"/>
    <xf numFmtId="0" fontId="21" fillId="21" borderId="134" xfId="0" applyFont="1" applyFill="1" applyBorder="1"/>
    <xf numFmtId="0" fontId="21" fillId="21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/>
    </xf>
    <xf numFmtId="0" fontId="9" fillId="21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0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0" borderId="118" xfId="0" applyFont="1" applyFill="1" applyBorder="1" applyAlignment="1">
      <alignment horizontal="center" vertical="center" wrapText="1"/>
    </xf>
    <xf numFmtId="0" fontId="9" fillId="20" borderId="104" xfId="0" applyFont="1" applyFill="1" applyBorder="1" applyAlignment="1">
      <alignment horizontal="center" vertical="center" wrapText="1"/>
    </xf>
    <xf numFmtId="0" fontId="9" fillId="20" borderId="119" xfId="0" applyFont="1" applyFill="1" applyBorder="1" applyAlignment="1">
      <alignment horizontal="center" vertical="center" wrapText="1"/>
    </xf>
    <xf numFmtId="0" fontId="9" fillId="20" borderId="111" xfId="0" applyFont="1" applyFill="1" applyBorder="1" applyAlignment="1">
      <alignment horizontal="center" vertical="center" wrapText="1"/>
    </xf>
    <xf numFmtId="0" fontId="9" fillId="20" borderId="110" xfId="0" applyFont="1" applyFill="1" applyBorder="1" applyAlignment="1">
      <alignment horizontal="center" vertical="center" wrapText="1"/>
    </xf>
    <xf numFmtId="0" fontId="9" fillId="20" borderId="122" xfId="0" applyFont="1" applyFill="1" applyBorder="1" applyAlignment="1">
      <alignment horizontal="center" vertical="center" wrapText="1"/>
    </xf>
    <xf numFmtId="0" fontId="9" fillId="20" borderId="107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center" vertical="center" wrapText="1"/>
    </xf>
    <xf numFmtId="0" fontId="9" fillId="20" borderId="102" xfId="0" applyFont="1" applyFill="1" applyBorder="1" applyAlignment="1">
      <alignment horizontal="center" vertical="center" wrapText="1"/>
    </xf>
    <xf numFmtId="0" fontId="9" fillId="20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9" fontId="9" fillId="5" borderId="118" xfId="0" applyNumberFormat="1" applyFont="1" applyFill="1" applyBorder="1" applyAlignment="1">
      <alignment horizontal="center" vertical="center" wrapText="1"/>
    </xf>
    <xf numFmtId="179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9" fontId="9" fillId="5" borderId="122" xfId="0" applyNumberFormat="1" applyFont="1" applyFill="1" applyBorder="1" applyAlignment="1">
      <alignment horizontal="center" vertical="center" wrapText="1"/>
    </xf>
    <xf numFmtId="179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9" fontId="9" fillId="5" borderId="102" xfId="0" applyNumberFormat="1" applyFont="1" applyFill="1" applyBorder="1" applyAlignment="1">
      <alignment horizontal="center" vertical="center" wrapText="1"/>
    </xf>
    <xf numFmtId="179" fontId="9" fillId="5" borderId="103" xfId="0" applyNumberFormat="1" applyFont="1" applyFill="1" applyBorder="1" applyAlignment="1">
      <alignment horizontal="center" vertical="center" wrapText="1"/>
    </xf>
    <xf numFmtId="179" fontId="9" fillId="12" borderId="110" xfId="0" applyNumberFormat="1" applyFont="1" applyFill="1" applyBorder="1" applyAlignment="1">
      <alignment horizontal="center" vertical="center"/>
    </xf>
    <xf numFmtId="179" fontId="9" fillId="12" borderId="112" xfId="0" applyNumberFormat="1" applyFont="1" applyFill="1" applyBorder="1" applyAlignment="1">
      <alignment horizontal="center" vertical="center"/>
    </xf>
    <xf numFmtId="179" fontId="9" fillId="12" borderId="116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 wrapText="1"/>
    </xf>
    <xf numFmtId="179" fontId="9" fillId="5" borderId="116" xfId="0" applyNumberFormat="1" applyFont="1" applyFill="1" applyBorder="1" applyAlignment="1">
      <alignment horizontal="center" vertical="center" wrapText="1"/>
    </xf>
    <xf numFmtId="179" fontId="9" fillId="12" borderId="97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 wrapText="1"/>
    </xf>
    <xf numFmtId="179" fontId="9" fillId="12" borderId="103" xfId="0" applyNumberFormat="1" applyFont="1" applyFill="1" applyBorder="1" applyAlignment="1">
      <alignment horizontal="center" vertical="center"/>
    </xf>
    <xf numFmtId="179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32991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13395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2200594</xdr:colOff>
      <xdr:row>133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311896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2172674</xdr:colOff>
      <xdr:row>146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19997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2200594</xdr:colOff>
      <xdr:row>137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554974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2205154</xdr:colOff>
      <xdr:row>141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881233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2205154</xdr:colOff>
      <xdr:row>149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9323260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1491954</xdr:colOff>
      <xdr:row>183</xdr:row>
      <xdr:rowOff>1648917</xdr:rowOff>
    </xdr:to>
    <xdr:pic>
      <xdr:nvPicPr>
        <xdr:cNvPr id="47" name="图片 46"/>
        <xdr:cNvPicPr/>
      </xdr:nvPicPr>
      <xdr:blipFill>
        <a:blip r:embed="rId28" cstate="email"/>
        <a:stretch>
          <a:fillRect/>
        </a:stretch>
      </xdr:blipFill>
      <xdr:spPr>
        <a:xfrm>
          <a:off x="4766310" y="11749214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1491954</xdr:colOff>
      <xdr:row>182</xdr:row>
      <xdr:rowOff>1656994</xdr:rowOff>
    </xdr:to>
    <xdr:pic>
      <xdr:nvPicPr>
        <xdr:cNvPr id="48" name="图片 47"/>
        <xdr:cNvPicPr/>
      </xdr:nvPicPr>
      <xdr:blipFill>
        <a:blip r:embed="rId29" cstate="email"/>
        <a:stretch>
          <a:fillRect/>
        </a:stretch>
      </xdr:blipFill>
      <xdr:spPr>
        <a:xfrm>
          <a:off x="4766310" y="1155947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1491954</xdr:colOff>
      <xdr:row>184</xdr:row>
      <xdr:rowOff>1631365</xdr:rowOff>
    </xdr:to>
    <xdr:pic>
      <xdr:nvPicPr>
        <xdr:cNvPr id="49" name="图片 48"/>
        <xdr:cNvPicPr/>
      </xdr:nvPicPr>
      <xdr:blipFill>
        <a:blip r:embed="rId30" cstate="email"/>
        <a:stretch>
          <a:fillRect/>
        </a:stretch>
      </xdr:blipFill>
      <xdr:spPr>
        <a:xfrm>
          <a:off x="4766310" y="1193793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2205154</xdr:colOff>
      <xdr:row>153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587738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2211954</xdr:colOff>
      <xdr:row>157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840658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2211955</xdr:colOff>
      <xdr:row>161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05517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2211954</xdr:colOff>
      <xdr:row>165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4766310" y="10349674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2014830</xdr:colOff>
      <xdr:row>169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598975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2337953</xdr:colOff>
      <xdr:row>172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807192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0989373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2271390</xdr:colOff>
      <xdr:row>178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95875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2164078</xdr:colOff>
      <xdr:row>181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766310" y="11374628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4783455" y="12135294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72050" y="12373483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903470" y="12562903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059680" y="12762103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20609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01012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2200794</xdr:colOff>
      <xdr:row>133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299513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2172854</xdr:colOff>
      <xdr:row>146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07614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2200794</xdr:colOff>
      <xdr:row>137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542591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2205239</xdr:colOff>
      <xdr:row>141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879995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2205239</xdr:colOff>
      <xdr:row>149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9310878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1492134</xdr:colOff>
      <xdr:row>183</xdr:row>
      <xdr:rowOff>1648462</xdr:rowOff>
    </xdr:to>
    <xdr:pic>
      <xdr:nvPicPr>
        <xdr:cNvPr id="154" name="图片 153"/>
        <xdr:cNvPicPr/>
      </xdr:nvPicPr>
      <xdr:blipFill>
        <a:blip r:embed="rId28" cstate="email"/>
        <a:stretch>
          <a:fillRect/>
        </a:stretch>
      </xdr:blipFill>
      <xdr:spPr>
        <a:xfrm>
          <a:off x="5271135" y="11736832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1492134</xdr:colOff>
      <xdr:row>182</xdr:row>
      <xdr:rowOff>1657174</xdr:rowOff>
    </xdr:to>
    <xdr:pic>
      <xdr:nvPicPr>
        <xdr:cNvPr id="155" name="图片 154"/>
        <xdr:cNvPicPr/>
      </xdr:nvPicPr>
      <xdr:blipFill>
        <a:blip r:embed="rId29" cstate="email"/>
        <a:stretch>
          <a:fillRect/>
        </a:stretch>
      </xdr:blipFill>
      <xdr:spPr>
        <a:xfrm>
          <a:off x="5271135" y="1154709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1492134</xdr:colOff>
      <xdr:row>184</xdr:row>
      <xdr:rowOff>1631545</xdr:rowOff>
    </xdr:to>
    <xdr:pic>
      <xdr:nvPicPr>
        <xdr:cNvPr id="156" name="图片 155"/>
        <xdr:cNvPicPr/>
      </xdr:nvPicPr>
      <xdr:blipFill>
        <a:blip r:embed="rId30" cstate="email"/>
        <a:stretch>
          <a:fillRect/>
        </a:stretch>
      </xdr:blipFill>
      <xdr:spPr>
        <a:xfrm>
          <a:off x="5271135" y="1192555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2205239</xdr:colOff>
      <xdr:row>153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575355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2212224</xdr:colOff>
      <xdr:row>157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828276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2212224</xdr:colOff>
      <xdr:row>161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093134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2212224</xdr:colOff>
      <xdr:row>165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5271135" y="10337292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2014739</xdr:colOff>
      <xdr:row>169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586593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2337954</xdr:colOff>
      <xdr:row>172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94809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76991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2271279</xdr:colOff>
      <xdr:row>178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83493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2163964</xdr:colOff>
      <xdr:row>181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271135" y="11362245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5288280" y="12122912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76875" y="12361100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408295" y="12550521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564505" y="12749720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BH4" sqref="BH4:BM30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1" width="5.625" style="475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43"/>
  </cols>
  <sheetData>
    <row r="1" ht="28.5" spans="1:62">
      <c r="A1" s="1" t="s">
        <v>0</v>
      </c>
      <c r="BH1" s="553"/>
      <c r="BI1" s="553"/>
      <c r="BJ1" s="553"/>
    </row>
    <row r="2" ht="60" customHeight="1" spans="6:83">
      <c r="F2" s="525" t="s">
        <v>1</v>
      </c>
      <c r="G2" s="576"/>
      <c r="H2" s="576"/>
      <c r="I2" s="576"/>
      <c r="J2" s="576"/>
      <c r="K2" s="576"/>
      <c r="L2" s="525" t="s">
        <v>1</v>
      </c>
      <c r="M2" s="576"/>
      <c r="N2" s="576"/>
      <c r="O2" s="576"/>
      <c r="P2" s="576"/>
      <c r="Q2" s="687"/>
      <c r="R2" s="525" t="s">
        <v>2</v>
      </c>
      <c r="S2" s="576"/>
      <c r="T2" s="576"/>
      <c r="U2" s="576"/>
      <c r="V2" s="576"/>
      <c r="W2" s="687"/>
      <c r="X2" s="532" t="s">
        <v>3</v>
      </c>
      <c r="Y2" s="704"/>
      <c r="Z2" s="704"/>
      <c r="AA2" s="704"/>
      <c r="AB2" s="704"/>
      <c r="AC2" s="716"/>
      <c r="AD2" s="533" t="s">
        <v>4</v>
      </c>
      <c r="AE2" s="717"/>
      <c r="AF2" s="717"/>
      <c r="AG2" s="717"/>
      <c r="AH2" s="717"/>
      <c r="AI2" s="718"/>
      <c r="AJ2" s="533" t="s">
        <v>5</v>
      </c>
      <c r="AK2" s="717"/>
      <c r="AL2" s="717"/>
      <c r="AM2" s="717"/>
      <c r="AN2" s="717"/>
      <c r="AO2" s="718"/>
      <c r="AP2" s="533" t="s">
        <v>6</v>
      </c>
      <c r="AQ2" s="734"/>
      <c r="AR2" s="734"/>
      <c r="AS2" s="734"/>
      <c r="AT2" s="734"/>
      <c r="AU2" s="735"/>
      <c r="AV2" s="533" t="s">
        <v>7</v>
      </c>
      <c r="AW2" s="734"/>
      <c r="AX2" s="734"/>
      <c r="AY2" s="734"/>
      <c r="AZ2" s="734"/>
      <c r="BA2" s="735"/>
      <c r="BB2" s="533" t="s">
        <v>8</v>
      </c>
      <c r="BC2" s="717"/>
      <c r="BD2" s="717"/>
      <c r="BE2" s="717"/>
      <c r="BF2" s="717"/>
      <c r="BG2" s="718"/>
      <c r="BH2" s="525" t="s">
        <v>9</v>
      </c>
      <c r="BI2" s="576"/>
      <c r="BJ2" s="576"/>
      <c r="BK2" s="576"/>
      <c r="BL2" s="576"/>
      <c r="BM2" s="687"/>
      <c r="BN2" s="525" t="s">
        <v>0</v>
      </c>
      <c r="BO2" s="576"/>
      <c r="BP2" s="576"/>
      <c r="BQ2" s="576"/>
      <c r="BR2" s="576"/>
      <c r="BS2" s="687"/>
      <c r="BT2" s="525" t="s">
        <v>10</v>
      </c>
      <c r="BU2" s="576"/>
      <c r="BV2" s="576"/>
      <c r="BW2" s="576"/>
      <c r="BX2" s="576"/>
      <c r="BY2" s="687"/>
      <c r="BZ2" s="533" t="s">
        <v>11</v>
      </c>
      <c r="CA2" s="717"/>
      <c r="CB2" s="717"/>
      <c r="CC2" s="717"/>
      <c r="CD2" s="717"/>
      <c r="CE2" s="718"/>
    </row>
    <row r="3" s="643" customFormat="1" ht="24" spans="2:83">
      <c r="B3" s="901" t="s">
        <v>12</v>
      </c>
      <c r="C3" s="901" t="s">
        <v>13</v>
      </c>
      <c r="D3" s="901" t="s">
        <v>14</v>
      </c>
      <c r="E3" s="902" t="s">
        <v>15</v>
      </c>
      <c r="F3" s="901" t="s">
        <v>16</v>
      </c>
      <c r="G3" s="901" t="s">
        <v>17</v>
      </c>
      <c r="H3" s="901" t="s">
        <v>18</v>
      </c>
      <c r="I3" s="901" t="s">
        <v>19</v>
      </c>
      <c r="J3" s="901" t="s">
        <v>20</v>
      </c>
      <c r="K3" s="902" t="s">
        <v>21</v>
      </c>
      <c r="L3" s="909" t="s">
        <v>16</v>
      </c>
      <c r="M3" s="644" t="s">
        <v>17</v>
      </c>
      <c r="N3" s="644" t="s">
        <v>18</v>
      </c>
      <c r="O3" s="644" t="s">
        <v>19</v>
      </c>
      <c r="P3" s="644" t="s">
        <v>20</v>
      </c>
      <c r="Q3" s="928" t="s">
        <v>21</v>
      </c>
      <c r="R3" s="929" t="s">
        <v>16</v>
      </c>
      <c r="S3" s="930" t="s">
        <v>17</v>
      </c>
      <c r="T3" s="930" t="s">
        <v>18</v>
      </c>
      <c r="U3" s="930" t="s">
        <v>19</v>
      </c>
      <c r="V3" s="930" t="s">
        <v>20</v>
      </c>
      <c r="W3" s="928" t="s">
        <v>21</v>
      </c>
      <c r="X3" s="929" t="s">
        <v>16</v>
      </c>
      <c r="Y3" s="930" t="s">
        <v>17</v>
      </c>
      <c r="Z3" s="930" t="s">
        <v>18</v>
      </c>
      <c r="AA3" s="930" t="s">
        <v>19</v>
      </c>
      <c r="AB3" s="930" t="s">
        <v>20</v>
      </c>
      <c r="AC3" s="928" t="s">
        <v>21</v>
      </c>
      <c r="AD3" s="909" t="s">
        <v>16</v>
      </c>
      <c r="AE3" s="644" t="s">
        <v>17</v>
      </c>
      <c r="AF3" s="644" t="s">
        <v>18</v>
      </c>
      <c r="AG3" s="644" t="s">
        <v>19</v>
      </c>
      <c r="AH3" s="644" t="s">
        <v>20</v>
      </c>
      <c r="AI3" s="928" t="s">
        <v>21</v>
      </c>
      <c r="AJ3" s="909" t="s">
        <v>16</v>
      </c>
      <c r="AK3" s="644" t="s">
        <v>17</v>
      </c>
      <c r="AL3" s="644" t="s">
        <v>18</v>
      </c>
      <c r="AM3" s="644" t="s">
        <v>19</v>
      </c>
      <c r="AN3" s="644" t="s">
        <v>20</v>
      </c>
      <c r="AO3" s="928" t="s">
        <v>21</v>
      </c>
      <c r="AP3" s="929" t="s">
        <v>16</v>
      </c>
      <c r="AQ3" s="930" t="s">
        <v>17</v>
      </c>
      <c r="AR3" s="930" t="s">
        <v>18</v>
      </c>
      <c r="AS3" s="930" t="s">
        <v>19</v>
      </c>
      <c r="AT3" s="930" t="s">
        <v>20</v>
      </c>
      <c r="AU3" s="928" t="s">
        <v>21</v>
      </c>
      <c r="AV3" s="929" t="s">
        <v>16</v>
      </c>
      <c r="AW3" s="930" t="s">
        <v>17</v>
      </c>
      <c r="AX3" s="930" t="s">
        <v>18</v>
      </c>
      <c r="AY3" s="930" t="s">
        <v>19</v>
      </c>
      <c r="AZ3" s="930" t="s">
        <v>20</v>
      </c>
      <c r="BA3" s="928" t="s">
        <v>21</v>
      </c>
      <c r="BB3" s="929" t="s">
        <v>16</v>
      </c>
      <c r="BC3" s="930" t="s">
        <v>17</v>
      </c>
      <c r="BD3" s="930" t="s">
        <v>18</v>
      </c>
      <c r="BE3" s="930" t="s">
        <v>19</v>
      </c>
      <c r="BF3" s="930" t="s">
        <v>20</v>
      </c>
      <c r="BG3" s="928" t="s">
        <v>21</v>
      </c>
      <c r="BH3" s="909" t="s">
        <v>16</v>
      </c>
      <c r="BI3" s="644" t="s">
        <v>17</v>
      </c>
      <c r="BJ3" s="644" t="s">
        <v>18</v>
      </c>
      <c r="BK3" s="644" t="s">
        <v>19</v>
      </c>
      <c r="BL3" s="644" t="s">
        <v>20</v>
      </c>
      <c r="BM3" s="928" t="s">
        <v>21</v>
      </c>
      <c r="BN3" s="909" t="s">
        <v>16</v>
      </c>
      <c r="BO3" s="644" t="s">
        <v>17</v>
      </c>
      <c r="BP3" s="644" t="s">
        <v>18</v>
      </c>
      <c r="BQ3" s="644" t="s">
        <v>19</v>
      </c>
      <c r="BR3" s="644" t="s">
        <v>20</v>
      </c>
      <c r="BS3" s="928" t="s">
        <v>21</v>
      </c>
      <c r="BT3" s="909" t="s">
        <v>16</v>
      </c>
      <c r="BU3" s="644" t="s">
        <v>17</v>
      </c>
      <c r="BV3" s="644" t="s">
        <v>18</v>
      </c>
      <c r="BW3" s="644" t="s">
        <v>19</v>
      </c>
      <c r="BX3" s="644" t="s">
        <v>20</v>
      </c>
      <c r="BY3" s="928" t="s">
        <v>21</v>
      </c>
      <c r="BZ3" s="929" t="s">
        <v>16</v>
      </c>
      <c r="CA3" s="930" t="s">
        <v>17</v>
      </c>
      <c r="CB3" s="930" t="s">
        <v>18</v>
      </c>
      <c r="CC3" s="930" t="s">
        <v>19</v>
      </c>
      <c r="CD3" s="930" t="s">
        <v>20</v>
      </c>
      <c r="CE3" s="928" t="s">
        <v>21</v>
      </c>
    </row>
    <row r="4" ht="30" customHeight="1" spans="2:88">
      <c r="B4" s="577" t="s">
        <v>22</v>
      </c>
      <c r="C4" s="577"/>
      <c r="D4" s="590" t="s">
        <v>23</v>
      </c>
      <c r="E4" s="819" t="s">
        <v>24</v>
      </c>
      <c r="F4" s="903" t="s">
        <v>25</v>
      </c>
      <c r="G4" s="903" t="s">
        <v>26</v>
      </c>
      <c r="H4" s="903" t="s">
        <v>27</v>
      </c>
      <c r="I4" s="903" t="s">
        <v>28</v>
      </c>
      <c r="J4" s="903" t="s">
        <v>29</v>
      </c>
      <c r="K4" s="910"/>
      <c r="L4" s="671"/>
      <c r="M4" s="672"/>
      <c r="N4" s="672"/>
      <c r="O4" s="672">
        <v>3</v>
      </c>
      <c r="P4" s="672">
        <v>1</v>
      </c>
      <c r="Q4" s="931"/>
      <c r="R4" s="932"/>
      <c r="S4" s="933"/>
      <c r="T4" s="933"/>
      <c r="U4" s="933"/>
      <c r="V4" s="933"/>
      <c r="W4" s="934"/>
      <c r="X4" s="932"/>
      <c r="Y4" s="933"/>
      <c r="Z4" s="933"/>
      <c r="AA4" s="933"/>
      <c r="AB4" s="933"/>
      <c r="AC4" s="934"/>
      <c r="AD4" s="671"/>
      <c r="AE4" s="672"/>
      <c r="AF4" s="672"/>
      <c r="AG4" s="672"/>
      <c r="AH4" s="672">
        <v>1</v>
      </c>
      <c r="AI4" s="931"/>
      <c r="AJ4" s="671"/>
      <c r="AK4" s="672"/>
      <c r="AL4" s="672"/>
      <c r="AM4" s="672">
        <v>1</v>
      </c>
      <c r="AN4" s="672">
        <v>1</v>
      </c>
      <c r="AO4" s="931"/>
      <c r="AP4" s="973"/>
      <c r="AQ4" s="974"/>
      <c r="AR4" s="974"/>
      <c r="AS4" s="974">
        <v>1</v>
      </c>
      <c r="AT4" s="974">
        <v>1</v>
      </c>
      <c r="AU4" s="934"/>
      <c r="AV4" s="973"/>
      <c r="AW4" s="974"/>
      <c r="AX4" s="974"/>
      <c r="AY4" s="974">
        <v>1</v>
      </c>
      <c r="AZ4" s="974">
        <v>1</v>
      </c>
      <c r="BA4" s="934"/>
      <c r="BB4" s="973"/>
      <c r="BC4" s="974"/>
      <c r="BD4" s="974"/>
      <c r="BE4" s="974">
        <v>0.12</v>
      </c>
      <c r="BF4" s="974">
        <v>0.27</v>
      </c>
      <c r="BG4" s="934"/>
      <c r="BH4" s="766">
        <f t="shared" ref="BH4:BH27" si="0">IF($A$1="补货",L4+R4+X4,L4)</f>
        <v>0</v>
      </c>
      <c r="BI4" s="767">
        <f t="shared" ref="BI4:BI27" si="1">IF($A$1="补货",M4+S4+Y4,M4)</f>
        <v>0</v>
      </c>
      <c r="BJ4" s="767">
        <f t="shared" ref="BJ4:BJ27" si="2">IF($A$1="补货",N4+T4+Z4,N4)</f>
        <v>0</v>
      </c>
      <c r="BK4" s="767">
        <f t="shared" ref="BK4:BK27" si="3">IF($A$1="补货",O4+U4+AA4,O4)</f>
        <v>3</v>
      </c>
      <c r="BL4" s="767">
        <f t="shared" ref="BL4:BL27" si="4">IF($A$1="补货",P4+V4+AB4,P4)</f>
        <v>1</v>
      </c>
      <c r="BM4" s="934"/>
      <c r="BN4" s="957"/>
      <c r="BO4" s="958"/>
      <c r="BP4" s="958"/>
      <c r="BQ4" s="958"/>
      <c r="BR4" s="958"/>
      <c r="BS4" s="934"/>
      <c r="BT4" s="766">
        <f>BH4+BN4</f>
        <v>0</v>
      </c>
      <c r="BU4" s="782">
        <f t="shared" ref="BU4:BY19" si="5">BI4+BO4</f>
        <v>0</v>
      </c>
      <c r="BV4" s="782">
        <f t="shared" si="5"/>
        <v>0</v>
      </c>
      <c r="BW4" s="782">
        <f t="shared" si="5"/>
        <v>3</v>
      </c>
      <c r="BX4" s="782">
        <f t="shared" si="5"/>
        <v>1</v>
      </c>
      <c r="BY4" s="934"/>
      <c r="BZ4" s="1000" t="str">
        <f>IF(BB4&lt;&gt;0,BT4/BB4*7,"-")</f>
        <v>-</v>
      </c>
      <c r="CA4" s="1001" t="str">
        <f t="shared" ref="CA4:CE19" si="6">IF(BC4&lt;&gt;0,BU4/BC4*7,"-")</f>
        <v>-</v>
      </c>
      <c r="CB4" s="1001" t="str">
        <f t="shared" si="6"/>
        <v>-</v>
      </c>
      <c r="CC4" s="1001">
        <f t="shared" si="6"/>
        <v>175</v>
      </c>
      <c r="CD4" s="1001">
        <f t="shared" si="6"/>
        <v>25.9259259259259</v>
      </c>
      <c r="CE4" s="1017" t="str">
        <f t="shared" si="6"/>
        <v>-</v>
      </c>
      <c r="CF4">
        <v>1280</v>
      </c>
      <c r="CG4">
        <v>1280</v>
      </c>
      <c r="CH4">
        <v>1280</v>
      </c>
      <c r="CI4">
        <v>1280</v>
      </c>
      <c r="CJ4">
        <v>1280</v>
      </c>
    </row>
    <row r="5" ht="30" customHeight="1" spans="2:88">
      <c r="B5" s="822"/>
      <c r="C5" s="822"/>
      <c r="D5" s="590" t="s">
        <v>30</v>
      </c>
      <c r="E5" s="819" t="s">
        <v>31</v>
      </c>
      <c r="F5" s="904" t="s">
        <v>32</v>
      </c>
      <c r="G5" s="904" t="s">
        <v>33</v>
      </c>
      <c r="H5" s="904" t="s">
        <v>34</v>
      </c>
      <c r="I5" s="904" t="s">
        <v>35</v>
      </c>
      <c r="J5" s="904" t="s">
        <v>36</v>
      </c>
      <c r="K5" s="911"/>
      <c r="L5" s="537"/>
      <c r="M5" s="912">
        <v>3</v>
      </c>
      <c r="N5" s="912"/>
      <c r="O5" s="912"/>
      <c r="P5" s="912">
        <v>2</v>
      </c>
      <c r="Q5" s="935"/>
      <c r="R5" s="936"/>
      <c r="S5" s="937"/>
      <c r="T5" s="938"/>
      <c r="U5" s="937"/>
      <c r="V5" s="937">
        <v>4</v>
      </c>
      <c r="W5" s="939"/>
      <c r="X5" s="936"/>
      <c r="Y5" s="937"/>
      <c r="Z5" s="938"/>
      <c r="AA5" s="937"/>
      <c r="AB5" s="937"/>
      <c r="AC5" s="939"/>
      <c r="AD5" s="537"/>
      <c r="AE5" s="912"/>
      <c r="AF5" s="912"/>
      <c r="AG5" s="912"/>
      <c r="AH5" s="912"/>
      <c r="AI5" s="935"/>
      <c r="AJ5" s="537"/>
      <c r="AK5" s="912"/>
      <c r="AL5" s="912"/>
      <c r="AM5" s="912"/>
      <c r="AN5" s="912"/>
      <c r="AO5" s="935"/>
      <c r="AP5" s="975"/>
      <c r="AQ5" s="741"/>
      <c r="AR5" s="976"/>
      <c r="AS5" s="741"/>
      <c r="AT5" s="741"/>
      <c r="AU5" s="939"/>
      <c r="AV5" s="975"/>
      <c r="AW5" s="741"/>
      <c r="AX5" s="976"/>
      <c r="AY5" s="741"/>
      <c r="AZ5" s="741"/>
      <c r="BA5" s="939"/>
      <c r="BB5" s="975"/>
      <c r="BC5" s="741"/>
      <c r="BD5" s="976"/>
      <c r="BE5" s="741"/>
      <c r="BF5" s="741"/>
      <c r="BG5" s="939"/>
      <c r="BH5" s="768">
        <f t="shared" si="0"/>
        <v>0</v>
      </c>
      <c r="BI5" s="988">
        <f t="shared" si="1"/>
        <v>3</v>
      </c>
      <c r="BJ5" s="989">
        <f t="shared" si="2"/>
        <v>0</v>
      </c>
      <c r="BK5" s="988">
        <f t="shared" si="3"/>
        <v>0</v>
      </c>
      <c r="BL5" s="988">
        <f t="shared" si="4"/>
        <v>6</v>
      </c>
      <c r="BM5" s="939"/>
      <c r="BN5" s="960"/>
      <c r="BO5" s="511"/>
      <c r="BP5" s="995"/>
      <c r="BQ5" s="511"/>
      <c r="BR5" s="511"/>
      <c r="BS5" s="939"/>
      <c r="BT5" s="783">
        <f t="shared" ref="BT5:BY30" si="7">BH5+BN5</f>
        <v>0</v>
      </c>
      <c r="BU5" s="1002">
        <f t="shared" si="5"/>
        <v>3</v>
      </c>
      <c r="BV5" s="1003">
        <f t="shared" si="5"/>
        <v>0</v>
      </c>
      <c r="BW5" s="1002">
        <f t="shared" si="5"/>
        <v>0</v>
      </c>
      <c r="BX5" s="1002">
        <f t="shared" si="5"/>
        <v>6</v>
      </c>
      <c r="BY5" s="939"/>
      <c r="BZ5" s="1004" t="str">
        <f t="shared" ref="BZ5:CE30" si="8">IF(BB5&lt;&gt;0,BT5/BB5*7,"-")</f>
        <v>-</v>
      </c>
      <c r="CA5" s="801" t="str">
        <f t="shared" si="6"/>
        <v>-</v>
      </c>
      <c r="CB5" s="1005" t="str">
        <f t="shared" si="6"/>
        <v>-</v>
      </c>
      <c r="CC5" s="801" t="str">
        <f t="shared" si="6"/>
        <v>-</v>
      </c>
      <c r="CD5" s="801" t="str">
        <f t="shared" si="6"/>
        <v>-</v>
      </c>
      <c r="CE5" s="1018" t="str">
        <f t="shared" si="6"/>
        <v>-</v>
      </c>
      <c r="CF5">
        <v>1280</v>
      </c>
      <c r="CG5">
        <v>1280</v>
      </c>
      <c r="CH5">
        <v>1280</v>
      </c>
      <c r="CI5">
        <v>1280</v>
      </c>
      <c r="CJ5">
        <v>1280</v>
      </c>
    </row>
    <row r="6" ht="30" customHeight="1" spans="2:88">
      <c r="B6" s="826"/>
      <c r="C6" s="826"/>
      <c r="D6" s="590" t="s">
        <v>37</v>
      </c>
      <c r="E6" s="819" t="s">
        <v>38</v>
      </c>
      <c r="F6" s="905" t="s">
        <v>39</v>
      </c>
      <c r="G6" s="905" t="s">
        <v>40</v>
      </c>
      <c r="H6" s="905" t="s">
        <v>41</v>
      </c>
      <c r="I6" s="913" t="s">
        <v>42</v>
      </c>
      <c r="J6" s="913" t="s">
        <v>43</v>
      </c>
      <c r="K6" s="914"/>
      <c r="L6" s="548"/>
      <c r="M6" s="915"/>
      <c r="N6" s="915">
        <v>5</v>
      </c>
      <c r="O6" s="915"/>
      <c r="P6" s="915">
        <v>3</v>
      </c>
      <c r="Q6" s="940"/>
      <c r="R6" s="941"/>
      <c r="S6" s="942"/>
      <c r="T6" s="942"/>
      <c r="U6" s="942"/>
      <c r="V6" s="942">
        <v>4</v>
      </c>
      <c r="W6" s="943"/>
      <c r="X6" s="941"/>
      <c r="Y6" s="942"/>
      <c r="Z6" s="942"/>
      <c r="AA6" s="942"/>
      <c r="AB6" s="942"/>
      <c r="AC6" s="943"/>
      <c r="AD6" s="548"/>
      <c r="AE6" s="915"/>
      <c r="AF6" s="915"/>
      <c r="AG6" s="915"/>
      <c r="AH6" s="915"/>
      <c r="AI6" s="940"/>
      <c r="AJ6" s="548"/>
      <c r="AK6" s="915"/>
      <c r="AL6" s="915"/>
      <c r="AM6" s="915"/>
      <c r="AN6" s="915"/>
      <c r="AO6" s="940"/>
      <c r="AP6" s="550"/>
      <c r="AQ6" s="746"/>
      <c r="AR6" s="746"/>
      <c r="AS6" s="746"/>
      <c r="AT6" s="746"/>
      <c r="AU6" s="943"/>
      <c r="AV6" s="550"/>
      <c r="AW6" s="746"/>
      <c r="AX6" s="746"/>
      <c r="AY6" s="746"/>
      <c r="AZ6" s="746"/>
      <c r="BA6" s="943"/>
      <c r="BB6" s="550"/>
      <c r="BC6" s="746"/>
      <c r="BD6" s="746"/>
      <c r="BE6" s="746"/>
      <c r="BF6" s="746"/>
      <c r="BG6" s="943"/>
      <c r="BH6" s="569">
        <f t="shared" si="0"/>
        <v>0</v>
      </c>
      <c r="BI6" s="990">
        <f t="shared" si="1"/>
        <v>0</v>
      </c>
      <c r="BJ6" s="990">
        <f t="shared" si="2"/>
        <v>5</v>
      </c>
      <c r="BK6" s="990">
        <f t="shared" si="3"/>
        <v>0</v>
      </c>
      <c r="BL6" s="990">
        <f t="shared" si="4"/>
        <v>7</v>
      </c>
      <c r="BM6" s="943"/>
      <c r="BN6" s="549"/>
      <c r="BO6" s="520"/>
      <c r="BP6" s="520"/>
      <c r="BQ6" s="520"/>
      <c r="BR6" s="520"/>
      <c r="BS6" s="943"/>
      <c r="BT6" s="570">
        <f t="shared" si="7"/>
        <v>0</v>
      </c>
      <c r="BU6" s="1006">
        <f t="shared" si="5"/>
        <v>0</v>
      </c>
      <c r="BV6" s="1006">
        <f t="shared" si="5"/>
        <v>5</v>
      </c>
      <c r="BW6" s="1006">
        <f t="shared" si="5"/>
        <v>0</v>
      </c>
      <c r="BX6" s="1006">
        <f t="shared" si="5"/>
        <v>7</v>
      </c>
      <c r="BY6" s="943"/>
      <c r="BZ6" s="804" t="str">
        <f t="shared" si="8"/>
        <v>-</v>
      </c>
      <c r="CA6" s="805" t="str">
        <f t="shared" si="6"/>
        <v>-</v>
      </c>
      <c r="CB6" s="805" t="str">
        <f t="shared" si="6"/>
        <v>-</v>
      </c>
      <c r="CC6" s="805" t="str">
        <f t="shared" si="6"/>
        <v>-</v>
      </c>
      <c r="CD6" s="805" t="str">
        <f t="shared" si="6"/>
        <v>-</v>
      </c>
      <c r="CE6" s="1019" t="str">
        <f t="shared" si="6"/>
        <v>-</v>
      </c>
      <c r="CF6">
        <v>1280</v>
      </c>
      <c r="CG6">
        <v>1280</v>
      </c>
      <c r="CH6">
        <v>1280</v>
      </c>
      <c r="CI6">
        <v>1280</v>
      </c>
      <c r="CJ6">
        <v>1280</v>
      </c>
    </row>
    <row r="7" ht="30" customHeight="1" spans="2:88">
      <c r="B7" s="577" t="s">
        <v>44</v>
      </c>
      <c r="C7" s="577"/>
      <c r="D7" s="590" t="s">
        <v>45</v>
      </c>
      <c r="E7" s="819" t="s">
        <v>46</v>
      </c>
      <c r="F7" s="906" t="s">
        <v>47</v>
      </c>
      <c r="G7" s="906" t="s">
        <v>48</v>
      </c>
      <c r="H7" s="906" t="s">
        <v>49</v>
      </c>
      <c r="I7" s="906" t="s">
        <v>50</v>
      </c>
      <c r="J7" s="903" t="s">
        <v>51</v>
      </c>
      <c r="K7" s="916"/>
      <c r="L7" s="671">
        <v>5</v>
      </c>
      <c r="M7" s="672">
        <v>2</v>
      </c>
      <c r="N7" s="672">
        <v>2</v>
      </c>
      <c r="O7" s="672">
        <v>2</v>
      </c>
      <c r="P7" s="672">
        <v>5</v>
      </c>
      <c r="Q7" s="931"/>
      <c r="R7" s="932"/>
      <c r="S7" s="933">
        <v>12</v>
      </c>
      <c r="T7" s="933">
        <v>2</v>
      </c>
      <c r="U7" s="933">
        <v>7</v>
      </c>
      <c r="V7" s="933"/>
      <c r="W7" s="934"/>
      <c r="X7" s="932"/>
      <c r="Y7" s="933"/>
      <c r="Z7" s="933"/>
      <c r="AA7" s="933"/>
      <c r="AB7" s="933"/>
      <c r="AC7" s="934"/>
      <c r="AD7" s="671"/>
      <c r="AE7" s="672"/>
      <c r="AF7" s="672"/>
      <c r="AG7" s="672"/>
      <c r="AH7" s="672"/>
      <c r="AI7" s="931"/>
      <c r="AJ7" s="671"/>
      <c r="AK7" s="672"/>
      <c r="AL7" s="672"/>
      <c r="AM7" s="672"/>
      <c r="AN7" s="672"/>
      <c r="AO7" s="931"/>
      <c r="AP7" s="973"/>
      <c r="AQ7" s="974"/>
      <c r="AR7" s="974"/>
      <c r="AS7" s="974"/>
      <c r="AT7" s="974"/>
      <c r="AU7" s="934"/>
      <c r="AV7" s="973"/>
      <c r="AW7" s="974"/>
      <c r="AX7" s="974"/>
      <c r="AY7" s="974"/>
      <c r="AZ7" s="974"/>
      <c r="BA7" s="934"/>
      <c r="BB7" s="973"/>
      <c r="BC7" s="974"/>
      <c r="BD7" s="974"/>
      <c r="BE7" s="974"/>
      <c r="BF7" s="974"/>
      <c r="BG7" s="934"/>
      <c r="BH7" s="766">
        <f t="shared" si="0"/>
        <v>5</v>
      </c>
      <c r="BI7" s="767">
        <f t="shared" si="1"/>
        <v>14</v>
      </c>
      <c r="BJ7" s="767">
        <f t="shared" si="2"/>
        <v>4</v>
      </c>
      <c r="BK7" s="767">
        <f t="shared" si="3"/>
        <v>9</v>
      </c>
      <c r="BL7" s="767">
        <f t="shared" si="4"/>
        <v>5</v>
      </c>
      <c r="BM7" s="934"/>
      <c r="BN7" s="957"/>
      <c r="BO7" s="958"/>
      <c r="BP7" s="958"/>
      <c r="BQ7" s="958"/>
      <c r="BR7" s="958"/>
      <c r="BS7" s="934"/>
      <c r="BT7" s="766">
        <f t="shared" si="7"/>
        <v>5</v>
      </c>
      <c r="BU7" s="782">
        <f t="shared" si="5"/>
        <v>14</v>
      </c>
      <c r="BV7" s="782">
        <f t="shared" si="5"/>
        <v>4</v>
      </c>
      <c r="BW7" s="782">
        <f t="shared" si="5"/>
        <v>9</v>
      </c>
      <c r="BX7" s="782">
        <f t="shared" si="5"/>
        <v>5</v>
      </c>
      <c r="BY7" s="934"/>
      <c r="BZ7" s="1000" t="str">
        <f t="shared" si="8"/>
        <v>-</v>
      </c>
      <c r="CA7" s="1001" t="str">
        <f t="shared" si="6"/>
        <v>-</v>
      </c>
      <c r="CB7" s="1001" t="str">
        <f t="shared" si="6"/>
        <v>-</v>
      </c>
      <c r="CC7" s="1001" t="str">
        <f t="shared" si="6"/>
        <v>-</v>
      </c>
      <c r="CD7" s="1001" t="str">
        <f t="shared" si="6"/>
        <v>-</v>
      </c>
      <c r="CE7" s="1017" t="str">
        <f t="shared" si="6"/>
        <v>-</v>
      </c>
      <c r="CF7">
        <v>1680</v>
      </c>
      <c r="CG7">
        <v>1680</v>
      </c>
      <c r="CH7">
        <v>1680</v>
      </c>
      <c r="CI7">
        <v>1680</v>
      </c>
      <c r="CJ7">
        <v>1680</v>
      </c>
    </row>
    <row r="8" ht="30" customHeight="1" spans="2:88">
      <c r="B8" s="822"/>
      <c r="C8" s="822"/>
      <c r="D8" s="590" t="s">
        <v>52</v>
      </c>
      <c r="E8" s="819" t="s">
        <v>53</v>
      </c>
      <c r="F8" s="907" t="s">
        <v>54</v>
      </c>
      <c r="G8" s="907" t="s">
        <v>55</v>
      </c>
      <c r="H8" s="907" t="s">
        <v>56</v>
      </c>
      <c r="I8" s="904" t="s">
        <v>57</v>
      </c>
      <c r="J8" s="904" t="s">
        <v>58</v>
      </c>
      <c r="K8" s="917"/>
      <c r="L8" s="537">
        <v>4</v>
      </c>
      <c r="M8" s="912">
        <v>4</v>
      </c>
      <c r="N8" s="912">
        <v>5</v>
      </c>
      <c r="O8" s="912">
        <v>3</v>
      </c>
      <c r="P8" s="912">
        <v>2</v>
      </c>
      <c r="Q8" s="935"/>
      <c r="R8" s="944">
        <v>10</v>
      </c>
      <c r="S8" s="937">
        <v>10</v>
      </c>
      <c r="T8" s="937"/>
      <c r="U8" s="937">
        <v>3</v>
      </c>
      <c r="V8" s="937">
        <v>5</v>
      </c>
      <c r="W8" s="939"/>
      <c r="X8" s="944"/>
      <c r="Y8" s="937"/>
      <c r="Z8" s="937"/>
      <c r="AA8" s="937"/>
      <c r="AB8" s="937"/>
      <c r="AC8" s="939"/>
      <c r="AD8" s="537"/>
      <c r="AE8" s="912"/>
      <c r="AF8" s="912"/>
      <c r="AG8" s="912"/>
      <c r="AH8" s="912"/>
      <c r="AI8" s="935"/>
      <c r="AJ8" s="537"/>
      <c r="AK8" s="912"/>
      <c r="AL8" s="912"/>
      <c r="AM8" s="912"/>
      <c r="AN8" s="912"/>
      <c r="AO8" s="935"/>
      <c r="AP8" s="539"/>
      <c r="AQ8" s="741"/>
      <c r="AR8" s="741"/>
      <c r="AS8" s="741"/>
      <c r="AT8" s="741"/>
      <c r="AU8" s="939"/>
      <c r="AV8" s="539">
        <v>1</v>
      </c>
      <c r="AW8" s="741">
        <v>1</v>
      </c>
      <c r="AX8" s="741"/>
      <c r="AY8" s="741">
        <v>1</v>
      </c>
      <c r="AZ8" s="741"/>
      <c r="BA8" s="939"/>
      <c r="BB8" s="539">
        <v>0.02</v>
      </c>
      <c r="BC8" s="741">
        <v>0.02</v>
      </c>
      <c r="BD8" s="741"/>
      <c r="BE8" s="741">
        <v>0.02</v>
      </c>
      <c r="BF8" s="741"/>
      <c r="BG8" s="939"/>
      <c r="BH8" s="557">
        <f t="shared" si="0"/>
        <v>14</v>
      </c>
      <c r="BI8" s="988">
        <f t="shared" si="1"/>
        <v>14</v>
      </c>
      <c r="BJ8" s="988">
        <f t="shared" si="2"/>
        <v>5</v>
      </c>
      <c r="BK8" s="988">
        <f t="shared" si="3"/>
        <v>6</v>
      </c>
      <c r="BL8" s="988">
        <f t="shared" si="4"/>
        <v>7</v>
      </c>
      <c r="BM8" s="939"/>
      <c r="BN8" s="538"/>
      <c r="BO8" s="511"/>
      <c r="BP8" s="511"/>
      <c r="BQ8" s="511"/>
      <c r="BR8" s="511"/>
      <c r="BS8" s="939"/>
      <c r="BT8" s="558">
        <f t="shared" si="7"/>
        <v>14</v>
      </c>
      <c r="BU8" s="1002">
        <f t="shared" si="5"/>
        <v>14</v>
      </c>
      <c r="BV8" s="1002">
        <f t="shared" si="5"/>
        <v>5</v>
      </c>
      <c r="BW8" s="1002">
        <f t="shared" si="5"/>
        <v>6</v>
      </c>
      <c r="BX8" s="1002">
        <f t="shared" si="5"/>
        <v>7</v>
      </c>
      <c r="BY8" s="939"/>
      <c r="BZ8" s="800">
        <f t="shared" si="8"/>
        <v>4900</v>
      </c>
      <c r="CA8" s="801">
        <f t="shared" si="6"/>
        <v>4900</v>
      </c>
      <c r="CB8" s="801" t="str">
        <f t="shared" si="6"/>
        <v>-</v>
      </c>
      <c r="CC8" s="801">
        <f t="shared" si="6"/>
        <v>2100</v>
      </c>
      <c r="CD8" s="801" t="str">
        <f t="shared" si="6"/>
        <v>-</v>
      </c>
      <c r="CE8" s="1018" t="str">
        <f t="shared" si="6"/>
        <v>-</v>
      </c>
      <c r="CF8">
        <v>1680</v>
      </c>
      <c r="CG8">
        <v>1680</v>
      </c>
      <c r="CH8">
        <v>1680</v>
      </c>
      <c r="CI8">
        <v>1680</v>
      </c>
      <c r="CJ8">
        <v>1680</v>
      </c>
    </row>
    <row r="9" ht="30" customHeight="1" spans="2:88">
      <c r="B9" s="822"/>
      <c r="C9" s="822"/>
      <c r="D9" s="590" t="s">
        <v>59</v>
      </c>
      <c r="E9" s="819" t="s">
        <v>60</v>
      </c>
      <c r="F9" s="907" t="s">
        <v>61</v>
      </c>
      <c r="G9" s="907" t="s">
        <v>62</v>
      </c>
      <c r="H9" s="907" t="s">
        <v>63</v>
      </c>
      <c r="I9" s="904" t="s">
        <v>64</v>
      </c>
      <c r="J9" s="904" t="s">
        <v>65</v>
      </c>
      <c r="K9" s="917"/>
      <c r="L9" s="537">
        <v>5</v>
      </c>
      <c r="M9" s="912">
        <v>2</v>
      </c>
      <c r="N9" s="912">
        <v>2</v>
      </c>
      <c r="O9" s="912">
        <v>2</v>
      </c>
      <c r="P9" s="912">
        <v>3</v>
      </c>
      <c r="Q9" s="935"/>
      <c r="R9" s="944"/>
      <c r="S9" s="937">
        <v>5</v>
      </c>
      <c r="T9" s="937">
        <v>8</v>
      </c>
      <c r="U9" s="937">
        <v>7</v>
      </c>
      <c r="V9" s="937">
        <v>10</v>
      </c>
      <c r="W9" s="939"/>
      <c r="X9" s="944"/>
      <c r="Y9" s="937"/>
      <c r="Z9" s="937"/>
      <c r="AA9" s="937"/>
      <c r="AB9" s="937"/>
      <c r="AC9" s="939"/>
      <c r="AD9" s="537"/>
      <c r="AE9" s="912"/>
      <c r="AF9" s="912"/>
      <c r="AG9" s="912"/>
      <c r="AH9" s="912"/>
      <c r="AI9" s="935"/>
      <c r="AJ9" s="537"/>
      <c r="AK9" s="912"/>
      <c r="AL9" s="912"/>
      <c r="AM9" s="912"/>
      <c r="AN9" s="912"/>
      <c r="AO9" s="935"/>
      <c r="AP9" s="539"/>
      <c r="AQ9" s="741"/>
      <c r="AR9" s="741"/>
      <c r="AS9" s="741"/>
      <c r="AT9" s="741"/>
      <c r="AU9" s="939"/>
      <c r="AV9" s="539"/>
      <c r="AW9" s="741"/>
      <c r="AX9" s="741"/>
      <c r="AY9" s="741"/>
      <c r="AZ9" s="741"/>
      <c r="BA9" s="939"/>
      <c r="BB9" s="539"/>
      <c r="BC9" s="741"/>
      <c r="BD9" s="741"/>
      <c r="BE9" s="741"/>
      <c r="BF9" s="741"/>
      <c r="BG9" s="939"/>
      <c r="BH9" s="557">
        <f t="shared" si="0"/>
        <v>5</v>
      </c>
      <c r="BI9" s="988">
        <f t="shared" si="1"/>
        <v>7</v>
      </c>
      <c r="BJ9" s="988">
        <f t="shared" si="2"/>
        <v>10</v>
      </c>
      <c r="BK9" s="988">
        <f t="shared" si="3"/>
        <v>9</v>
      </c>
      <c r="BL9" s="988">
        <f t="shared" si="4"/>
        <v>13</v>
      </c>
      <c r="BM9" s="939"/>
      <c r="BN9" s="538"/>
      <c r="BO9" s="511"/>
      <c r="BP9" s="511"/>
      <c r="BQ9" s="511"/>
      <c r="BR9" s="511"/>
      <c r="BS9" s="939"/>
      <c r="BT9" s="558">
        <f t="shared" si="7"/>
        <v>5</v>
      </c>
      <c r="BU9" s="1002">
        <f t="shared" si="5"/>
        <v>7</v>
      </c>
      <c r="BV9" s="1002">
        <f t="shared" si="5"/>
        <v>10</v>
      </c>
      <c r="BW9" s="1002">
        <f t="shared" si="5"/>
        <v>9</v>
      </c>
      <c r="BX9" s="1002">
        <f t="shared" si="5"/>
        <v>13</v>
      </c>
      <c r="BY9" s="939"/>
      <c r="BZ9" s="800" t="str">
        <f t="shared" si="8"/>
        <v>-</v>
      </c>
      <c r="CA9" s="801" t="str">
        <f t="shared" si="6"/>
        <v>-</v>
      </c>
      <c r="CB9" s="801" t="str">
        <f t="shared" si="6"/>
        <v>-</v>
      </c>
      <c r="CC9" s="801" t="str">
        <f t="shared" si="6"/>
        <v>-</v>
      </c>
      <c r="CD9" s="801" t="str">
        <f t="shared" si="6"/>
        <v>-</v>
      </c>
      <c r="CE9" s="1018" t="str">
        <f t="shared" si="6"/>
        <v>-</v>
      </c>
      <c r="CF9">
        <v>1680</v>
      </c>
      <c r="CG9">
        <v>1680</v>
      </c>
      <c r="CH9">
        <v>1680</v>
      </c>
      <c r="CI9">
        <v>1680</v>
      </c>
      <c r="CJ9">
        <v>1680</v>
      </c>
    </row>
    <row r="10" ht="30" customHeight="1" spans="2:88">
      <c r="B10" s="826"/>
      <c r="C10" s="826"/>
      <c r="D10" s="590" t="s">
        <v>66</v>
      </c>
      <c r="E10" s="819" t="s">
        <v>67</v>
      </c>
      <c r="F10" s="905" t="s">
        <v>68</v>
      </c>
      <c r="G10" s="905" t="s">
        <v>69</v>
      </c>
      <c r="H10" s="905" t="s">
        <v>70</v>
      </c>
      <c r="I10" s="913" t="s">
        <v>71</v>
      </c>
      <c r="J10" s="913" t="s">
        <v>72</v>
      </c>
      <c r="K10" s="918"/>
      <c r="L10" s="548">
        <v>4</v>
      </c>
      <c r="M10" s="915">
        <v>3</v>
      </c>
      <c r="N10" s="915">
        <v>3</v>
      </c>
      <c r="O10" s="915">
        <v>3</v>
      </c>
      <c r="P10" s="915">
        <v>3</v>
      </c>
      <c r="Q10" s="940"/>
      <c r="R10" s="941">
        <v>5</v>
      </c>
      <c r="S10" s="942">
        <v>2</v>
      </c>
      <c r="T10" s="942">
        <v>2</v>
      </c>
      <c r="U10" s="942">
        <v>2</v>
      </c>
      <c r="V10" s="942">
        <v>2</v>
      </c>
      <c r="W10" s="943"/>
      <c r="X10" s="941"/>
      <c r="Y10" s="942"/>
      <c r="Z10" s="942"/>
      <c r="AA10" s="942"/>
      <c r="AB10" s="942"/>
      <c r="AC10" s="943"/>
      <c r="AD10" s="548"/>
      <c r="AE10" s="915"/>
      <c r="AF10" s="915"/>
      <c r="AG10" s="915"/>
      <c r="AH10" s="915"/>
      <c r="AI10" s="940"/>
      <c r="AJ10" s="548"/>
      <c r="AK10" s="915"/>
      <c r="AL10" s="915"/>
      <c r="AM10" s="915"/>
      <c r="AN10" s="915"/>
      <c r="AO10" s="940"/>
      <c r="AP10" s="550"/>
      <c r="AQ10" s="746"/>
      <c r="AR10" s="746"/>
      <c r="AS10" s="746"/>
      <c r="AT10" s="746"/>
      <c r="AU10" s="943"/>
      <c r="AV10" s="550"/>
      <c r="AW10" s="746"/>
      <c r="AX10" s="746"/>
      <c r="AY10" s="746"/>
      <c r="AZ10" s="746"/>
      <c r="BA10" s="943"/>
      <c r="BB10" s="550"/>
      <c r="BC10" s="746"/>
      <c r="BD10" s="746"/>
      <c r="BE10" s="746"/>
      <c r="BF10" s="746"/>
      <c r="BG10" s="943"/>
      <c r="BH10" s="569">
        <f t="shared" si="0"/>
        <v>9</v>
      </c>
      <c r="BI10" s="990">
        <f t="shared" si="1"/>
        <v>5</v>
      </c>
      <c r="BJ10" s="990">
        <f t="shared" si="2"/>
        <v>5</v>
      </c>
      <c r="BK10" s="990">
        <f t="shared" si="3"/>
        <v>5</v>
      </c>
      <c r="BL10" s="990">
        <f t="shared" si="4"/>
        <v>5</v>
      </c>
      <c r="BM10" s="943"/>
      <c r="BN10" s="549"/>
      <c r="BO10" s="520"/>
      <c r="BP10" s="520"/>
      <c r="BQ10" s="520"/>
      <c r="BR10" s="520"/>
      <c r="BS10" s="943"/>
      <c r="BT10" s="570">
        <f t="shared" si="7"/>
        <v>9</v>
      </c>
      <c r="BU10" s="1006">
        <f t="shared" si="5"/>
        <v>5</v>
      </c>
      <c r="BV10" s="1006">
        <f t="shared" si="5"/>
        <v>5</v>
      </c>
      <c r="BW10" s="1006">
        <f t="shared" si="5"/>
        <v>5</v>
      </c>
      <c r="BX10" s="1006">
        <f t="shared" si="5"/>
        <v>5</v>
      </c>
      <c r="BY10" s="943"/>
      <c r="BZ10" s="804" t="str">
        <f t="shared" si="8"/>
        <v>-</v>
      </c>
      <c r="CA10" s="805" t="str">
        <f t="shared" si="6"/>
        <v>-</v>
      </c>
      <c r="CB10" s="805" t="str">
        <f t="shared" si="6"/>
        <v>-</v>
      </c>
      <c r="CC10" s="805" t="str">
        <f t="shared" si="6"/>
        <v>-</v>
      </c>
      <c r="CD10" s="805" t="str">
        <f t="shared" si="6"/>
        <v>-</v>
      </c>
      <c r="CE10" s="1019" t="str">
        <f t="shared" si="6"/>
        <v>-</v>
      </c>
      <c r="CF10">
        <v>1680</v>
      </c>
      <c r="CG10">
        <v>1680</v>
      </c>
      <c r="CH10">
        <v>1680</v>
      </c>
      <c r="CI10">
        <v>1680</v>
      </c>
      <c r="CJ10">
        <v>1680</v>
      </c>
    </row>
    <row r="11" ht="60" customHeight="1" spans="2:89">
      <c r="B11" s="577" t="s">
        <v>73</v>
      </c>
      <c r="C11" s="577"/>
      <c r="D11" s="590" t="s">
        <v>23</v>
      </c>
      <c r="E11" s="819" t="s">
        <v>24</v>
      </c>
      <c r="F11" s="906" t="s">
        <v>74</v>
      </c>
      <c r="G11" s="906" t="s">
        <v>75</v>
      </c>
      <c r="H11" s="906" t="s">
        <v>76</v>
      </c>
      <c r="I11" s="903" t="s">
        <v>77</v>
      </c>
      <c r="J11" s="903" t="s">
        <v>78</v>
      </c>
      <c r="K11" s="919" t="s">
        <v>79</v>
      </c>
      <c r="L11" s="671">
        <v>4</v>
      </c>
      <c r="M11" s="672">
        <v>4</v>
      </c>
      <c r="N11" s="672">
        <v>6</v>
      </c>
      <c r="O11" s="672">
        <v>6</v>
      </c>
      <c r="P11" s="672">
        <v>1</v>
      </c>
      <c r="Q11" s="945">
        <v>3</v>
      </c>
      <c r="R11" s="932">
        <v>5</v>
      </c>
      <c r="S11" s="933">
        <v>10</v>
      </c>
      <c r="T11" s="933">
        <v>20</v>
      </c>
      <c r="U11" s="933">
        <v>10</v>
      </c>
      <c r="V11" s="933">
        <v>14</v>
      </c>
      <c r="W11" s="946">
        <v>5</v>
      </c>
      <c r="X11" s="932"/>
      <c r="Y11" s="933"/>
      <c r="Z11" s="933"/>
      <c r="AA11" s="933"/>
      <c r="AB11" s="933"/>
      <c r="AC11" s="946"/>
      <c r="AD11" s="671"/>
      <c r="AE11" s="672"/>
      <c r="AF11" s="672"/>
      <c r="AG11" s="672"/>
      <c r="AH11" s="672">
        <v>1</v>
      </c>
      <c r="AI11" s="945"/>
      <c r="AJ11" s="671"/>
      <c r="AK11" s="672"/>
      <c r="AL11" s="672"/>
      <c r="AM11" s="672"/>
      <c r="AN11" s="672">
        <v>1</v>
      </c>
      <c r="AO11" s="945"/>
      <c r="AP11" s="973">
        <v>1</v>
      </c>
      <c r="AQ11" s="974"/>
      <c r="AR11" s="974"/>
      <c r="AS11" s="974"/>
      <c r="AT11" s="974">
        <v>2</v>
      </c>
      <c r="AU11" s="977"/>
      <c r="AV11" s="973">
        <v>1</v>
      </c>
      <c r="AW11" s="974">
        <v>1</v>
      </c>
      <c r="AX11" s="974"/>
      <c r="AY11" s="974"/>
      <c r="AZ11" s="974">
        <v>3</v>
      </c>
      <c r="BA11" s="977"/>
      <c r="BB11" s="973">
        <v>0.05</v>
      </c>
      <c r="BC11" s="974">
        <v>0.02</v>
      </c>
      <c r="BD11" s="974"/>
      <c r="BE11" s="974"/>
      <c r="BF11" s="974">
        <v>0.34</v>
      </c>
      <c r="BG11" s="977"/>
      <c r="BH11" s="991">
        <f t="shared" si="0"/>
        <v>9</v>
      </c>
      <c r="BI11" s="767">
        <f t="shared" si="1"/>
        <v>14</v>
      </c>
      <c r="BJ11" s="767">
        <f t="shared" si="2"/>
        <v>26</v>
      </c>
      <c r="BK11" s="767">
        <f t="shared" si="3"/>
        <v>16</v>
      </c>
      <c r="BL11" s="767">
        <f t="shared" si="4"/>
        <v>15</v>
      </c>
      <c r="BM11" s="996">
        <f>IF($A$1="补货",Q11+W11+AC11,Q11)</f>
        <v>8</v>
      </c>
      <c r="BN11" s="957"/>
      <c r="BO11" s="958"/>
      <c r="BP11" s="958"/>
      <c r="BQ11" s="958"/>
      <c r="BR11" s="958"/>
      <c r="BS11" s="946"/>
      <c r="BT11" s="766">
        <f t="shared" si="7"/>
        <v>9</v>
      </c>
      <c r="BU11" s="782">
        <f t="shared" si="5"/>
        <v>14</v>
      </c>
      <c r="BV11" s="782">
        <f t="shared" si="5"/>
        <v>26</v>
      </c>
      <c r="BW11" s="782">
        <f t="shared" si="5"/>
        <v>16</v>
      </c>
      <c r="BX11" s="782">
        <f t="shared" si="5"/>
        <v>15</v>
      </c>
      <c r="BY11" s="1007">
        <f t="shared" si="5"/>
        <v>8</v>
      </c>
      <c r="BZ11" s="1000">
        <f t="shared" si="8"/>
        <v>1260</v>
      </c>
      <c r="CA11" s="1001">
        <f t="shared" si="6"/>
        <v>4900</v>
      </c>
      <c r="CB11" s="1001" t="str">
        <f t="shared" si="6"/>
        <v>-</v>
      </c>
      <c r="CC11" s="1001" t="str">
        <f t="shared" si="6"/>
        <v>-</v>
      </c>
      <c r="CD11" s="1001">
        <f t="shared" si="6"/>
        <v>308.823529411765</v>
      </c>
      <c r="CE11" s="1020" t="str">
        <f t="shared" si="6"/>
        <v>-</v>
      </c>
      <c r="CF11">
        <v>1780</v>
      </c>
      <c r="CG11">
        <v>1780</v>
      </c>
      <c r="CH11">
        <v>1780</v>
      </c>
      <c r="CI11">
        <v>1780</v>
      </c>
      <c r="CJ11">
        <v>1780</v>
      </c>
      <c r="CK11">
        <v>1780</v>
      </c>
    </row>
    <row r="12" ht="60" customHeight="1" spans="2:89">
      <c r="B12" s="822"/>
      <c r="C12" s="822"/>
      <c r="D12" s="590" t="s">
        <v>37</v>
      </c>
      <c r="E12" s="819" t="s">
        <v>38</v>
      </c>
      <c r="F12" s="905" t="s">
        <v>80</v>
      </c>
      <c r="G12" s="905" t="s">
        <v>81</v>
      </c>
      <c r="H12" s="905" t="s">
        <v>82</v>
      </c>
      <c r="I12" s="913" t="s">
        <v>83</v>
      </c>
      <c r="J12" s="913" t="s">
        <v>84</v>
      </c>
      <c r="K12" s="920" t="s">
        <v>85</v>
      </c>
      <c r="L12" s="548">
        <v>7</v>
      </c>
      <c r="M12" s="915">
        <v>5</v>
      </c>
      <c r="N12" s="915">
        <v>7</v>
      </c>
      <c r="O12" s="915">
        <v>2</v>
      </c>
      <c r="P12" s="915">
        <v>2</v>
      </c>
      <c r="Q12" s="947">
        <v>4</v>
      </c>
      <c r="R12" s="948">
        <v>15</v>
      </c>
      <c r="S12" s="949">
        <v>15</v>
      </c>
      <c r="T12" s="949">
        <v>10</v>
      </c>
      <c r="U12" s="949">
        <v>13</v>
      </c>
      <c r="V12" s="949">
        <v>8</v>
      </c>
      <c r="W12" s="950">
        <v>10</v>
      </c>
      <c r="X12" s="948"/>
      <c r="Y12" s="949"/>
      <c r="Z12" s="949"/>
      <c r="AA12" s="949"/>
      <c r="AB12" s="949"/>
      <c r="AC12" s="950"/>
      <c r="AD12" s="548"/>
      <c r="AE12" s="915"/>
      <c r="AF12" s="915"/>
      <c r="AG12" s="915"/>
      <c r="AH12" s="915"/>
      <c r="AI12" s="947"/>
      <c r="AJ12" s="548"/>
      <c r="AK12" s="915"/>
      <c r="AL12" s="915"/>
      <c r="AM12" s="915">
        <v>1</v>
      </c>
      <c r="AN12" s="915"/>
      <c r="AO12" s="947"/>
      <c r="AP12" s="978"/>
      <c r="AQ12" s="979"/>
      <c r="AR12" s="979"/>
      <c r="AS12" s="979">
        <v>1</v>
      </c>
      <c r="AT12" s="979">
        <v>2</v>
      </c>
      <c r="AU12" s="980"/>
      <c r="AV12" s="978"/>
      <c r="AW12" s="979">
        <v>2</v>
      </c>
      <c r="AX12" s="979">
        <v>1</v>
      </c>
      <c r="AY12" s="979">
        <v>2</v>
      </c>
      <c r="AZ12" s="979">
        <v>3</v>
      </c>
      <c r="BA12" s="980"/>
      <c r="BB12" s="978"/>
      <c r="BC12" s="979">
        <v>0.03</v>
      </c>
      <c r="BD12" s="979">
        <v>0.02</v>
      </c>
      <c r="BE12" s="979">
        <v>0.14</v>
      </c>
      <c r="BF12" s="979">
        <v>0.12</v>
      </c>
      <c r="BG12" s="980"/>
      <c r="BH12" s="770">
        <f t="shared" si="0"/>
        <v>22</v>
      </c>
      <c r="BI12" s="771">
        <f t="shared" si="1"/>
        <v>20</v>
      </c>
      <c r="BJ12" s="771">
        <f t="shared" si="2"/>
        <v>17</v>
      </c>
      <c r="BK12" s="771">
        <f t="shared" si="3"/>
        <v>15</v>
      </c>
      <c r="BL12" s="771">
        <f t="shared" si="4"/>
        <v>10</v>
      </c>
      <c r="BM12" s="997">
        <f>IF($A$1="补货",Q12+W12+AC12,Q12)</f>
        <v>14</v>
      </c>
      <c r="BN12" s="963"/>
      <c r="BO12" s="964"/>
      <c r="BP12" s="964"/>
      <c r="BQ12" s="964"/>
      <c r="BR12" s="964"/>
      <c r="BS12" s="950"/>
      <c r="BT12" s="785">
        <f t="shared" si="7"/>
        <v>22</v>
      </c>
      <c r="BU12" s="786">
        <f t="shared" si="5"/>
        <v>20</v>
      </c>
      <c r="BV12" s="786">
        <f t="shared" si="5"/>
        <v>17</v>
      </c>
      <c r="BW12" s="786">
        <f t="shared" si="5"/>
        <v>15</v>
      </c>
      <c r="BX12" s="786">
        <f t="shared" si="5"/>
        <v>10</v>
      </c>
      <c r="BY12" s="1008">
        <f t="shared" si="5"/>
        <v>14</v>
      </c>
      <c r="BZ12" s="1009" t="str">
        <f t="shared" si="8"/>
        <v>-</v>
      </c>
      <c r="CA12" s="1010">
        <f t="shared" si="6"/>
        <v>4666.66666666667</v>
      </c>
      <c r="CB12" s="1010">
        <f t="shared" si="6"/>
        <v>5950</v>
      </c>
      <c r="CC12" s="1010">
        <f t="shared" si="6"/>
        <v>750</v>
      </c>
      <c r="CD12" s="1010">
        <f t="shared" si="6"/>
        <v>583.333333333333</v>
      </c>
      <c r="CE12" s="1021" t="str">
        <f t="shared" si="6"/>
        <v>-</v>
      </c>
      <c r="CF12">
        <v>1780</v>
      </c>
      <c r="CG12">
        <v>1780</v>
      </c>
      <c r="CH12">
        <v>1780</v>
      </c>
      <c r="CI12">
        <v>1780</v>
      </c>
      <c r="CJ12">
        <v>1780</v>
      </c>
      <c r="CK12">
        <v>1780</v>
      </c>
    </row>
    <row r="13" ht="39.95" customHeight="1" spans="2:88">
      <c r="B13" s="577" t="s">
        <v>86</v>
      </c>
      <c r="C13" s="577"/>
      <c r="D13" s="590" t="s">
        <v>23</v>
      </c>
      <c r="E13" s="819" t="s">
        <v>24</v>
      </c>
      <c r="F13" s="906" t="s">
        <v>87</v>
      </c>
      <c r="G13" s="906" t="s">
        <v>88</v>
      </c>
      <c r="H13" s="906" t="s">
        <v>89</v>
      </c>
      <c r="I13" s="906" t="s">
        <v>90</v>
      </c>
      <c r="J13" s="906" t="s">
        <v>91</v>
      </c>
      <c r="K13" s="916"/>
      <c r="L13" s="671">
        <v>5</v>
      </c>
      <c r="M13" s="672">
        <v>4</v>
      </c>
      <c r="N13" s="672">
        <v>3</v>
      </c>
      <c r="O13" s="672">
        <v>8</v>
      </c>
      <c r="P13" s="672">
        <v>4</v>
      </c>
      <c r="Q13" s="931"/>
      <c r="R13" s="932">
        <v>68</v>
      </c>
      <c r="S13" s="933">
        <v>39</v>
      </c>
      <c r="T13" s="933">
        <v>22</v>
      </c>
      <c r="U13" s="933">
        <v>5</v>
      </c>
      <c r="V13" s="933">
        <v>13</v>
      </c>
      <c r="W13" s="934"/>
      <c r="X13" s="932"/>
      <c r="Y13" s="933"/>
      <c r="Z13" s="933"/>
      <c r="AA13" s="933"/>
      <c r="AB13" s="933"/>
      <c r="AC13" s="934"/>
      <c r="AD13" s="671"/>
      <c r="AE13" s="672"/>
      <c r="AF13" s="672"/>
      <c r="AG13" s="672"/>
      <c r="AH13" s="672"/>
      <c r="AI13" s="931"/>
      <c r="AJ13" s="671">
        <v>1</v>
      </c>
      <c r="AK13" s="672">
        <v>2</v>
      </c>
      <c r="AL13" s="672">
        <v>1</v>
      </c>
      <c r="AM13" s="970"/>
      <c r="AN13" s="970"/>
      <c r="AO13" s="931"/>
      <c r="AP13" s="973">
        <v>4</v>
      </c>
      <c r="AQ13" s="974">
        <v>4</v>
      </c>
      <c r="AR13" s="974">
        <v>2</v>
      </c>
      <c r="AS13" s="981"/>
      <c r="AT13" s="981">
        <v>2</v>
      </c>
      <c r="AU13" s="934"/>
      <c r="AV13" s="973">
        <v>6</v>
      </c>
      <c r="AW13" s="974">
        <v>6</v>
      </c>
      <c r="AX13" s="974">
        <v>3</v>
      </c>
      <c r="AY13" s="981">
        <v>2</v>
      </c>
      <c r="AZ13" s="981">
        <v>2</v>
      </c>
      <c r="BA13" s="934"/>
      <c r="BB13" s="973">
        <v>0.3</v>
      </c>
      <c r="BC13" s="974">
        <v>0.37</v>
      </c>
      <c r="BD13" s="974">
        <v>0.19</v>
      </c>
      <c r="BE13" s="974">
        <v>0.03</v>
      </c>
      <c r="BF13" s="974">
        <v>0.1</v>
      </c>
      <c r="BG13" s="934"/>
      <c r="BH13" s="991">
        <f t="shared" si="0"/>
        <v>73</v>
      </c>
      <c r="BI13" s="767">
        <f t="shared" si="1"/>
        <v>43</v>
      </c>
      <c r="BJ13" s="767">
        <f t="shared" si="2"/>
        <v>25</v>
      </c>
      <c r="BK13" s="767">
        <f t="shared" si="3"/>
        <v>13</v>
      </c>
      <c r="BL13" s="767">
        <f t="shared" si="4"/>
        <v>17</v>
      </c>
      <c r="BM13" s="934"/>
      <c r="BN13" s="957"/>
      <c r="BO13" s="958"/>
      <c r="BP13" s="958"/>
      <c r="BQ13" s="958"/>
      <c r="BR13" s="958"/>
      <c r="BS13" s="934"/>
      <c r="BT13" s="766">
        <f t="shared" si="7"/>
        <v>73</v>
      </c>
      <c r="BU13" s="782">
        <f t="shared" si="5"/>
        <v>43</v>
      </c>
      <c r="BV13" s="782">
        <f t="shared" si="5"/>
        <v>25</v>
      </c>
      <c r="BW13" s="782">
        <f t="shared" ref="BW13:BW15" si="9">BK13+BQ13</f>
        <v>13</v>
      </c>
      <c r="BX13" s="782">
        <f t="shared" ref="BX13:BX15" si="10">BL13+BR13</f>
        <v>17</v>
      </c>
      <c r="BY13" s="934"/>
      <c r="BZ13" s="1000">
        <f t="shared" si="8"/>
        <v>1703.33333333333</v>
      </c>
      <c r="CA13" s="1001">
        <f t="shared" si="6"/>
        <v>813.513513513514</v>
      </c>
      <c r="CB13" s="1001">
        <f t="shared" si="6"/>
        <v>921.052631578947</v>
      </c>
      <c r="CC13" s="1001">
        <f t="shared" ref="CC13:CC15" si="11">IF(BE13&lt;&gt;0,BW13/BE13*7,"-")</f>
        <v>3033.33333333333</v>
      </c>
      <c r="CD13" s="1001">
        <f t="shared" ref="CD13:CD15" si="12">IF(BF13&lt;&gt;0,BX13/BF13*7,"-")</f>
        <v>1190</v>
      </c>
      <c r="CE13" s="1017" t="str">
        <f t="shared" si="6"/>
        <v>-</v>
      </c>
      <c r="CF13">
        <v>1580</v>
      </c>
      <c r="CG13">
        <v>1580</v>
      </c>
      <c r="CH13">
        <v>1580</v>
      </c>
      <c r="CI13">
        <v>1580</v>
      </c>
      <c r="CJ13">
        <v>1580</v>
      </c>
    </row>
    <row r="14" ht="39.95" customHeight="1" spans="2:88">
      <c r="B14" s="822"/>
      <c r="C14" s="822"/>
      <c r="D14" s="590" t="s">
        <v>30</v>
      </c>
      <c r="E14" s="819" t="s">
        <v>31</v>
      </c>
      <c r="F14" s="907" t="s">
        <v>92</v>
      </c>
      <c r="G14" s="907" t="s">
        <v>93</v>
      </c>
      <c r="H14" s="907" t="s">
        <v>94</v>
      </c>
      <c r="I14" s="907" t="s">
        <v>95</v>
      </c>
      <c r="J14" s="907" t="s">
        <v>96</v>
      </c>
      <c r="K14" s="917"/>
      <c r="L14" s="537">
        <v>9</v>
      </c>
      <c r="M14" s="912">
        <v>5</v>
      </c>
      <c r="N14" s="912">
        <v>7</v>
      </c>
      <c r="O14" s="912">
        <v>3</v>
      </c>
      <c r="P14" s="912">
        <v>4</v>
      </c>
      <c r="Q14" s="935"/>
      <c r="R14" s="944">
        <v>65</v>
      </c>
      <c r="S14" s="937">
        <v>55</v>
      </c>
      <c r="T14" s="937">
        <v>15</v>
      </c>
      <c r="U14" s="937">
        <v>17</v>
      </c>
      <c r="V14" s="937">
        <v>13</v>
      </c>
      <c r="W14" s="939"/>
      <c r="X14" s="944"/>
      <c r="Y14" s="937"/>
      <c r="Z14" s="937"/>
      <c r="AA14" s="937"/>
      <c r="AB14" s="937"/>
      <c r="AC14" s="939"/>
      <c r="AD14" s="537">
        <v>1</v>
      </c>
      <c r="AE14" s="912"/>
      <c r="AF14" s="912"/>
      <c r="AG14" s="912"/>
      <c r="AH14" s="912"/>
      <c r="AI14" s="935"/>
      <c r="AJ14" s="537">
        <v>2</v>
      </c>
      <c r="AK14" s="912">
        <v>1</v>
      </c>
      <c r="AL14" s="912"/>
      <c r="AM14" s="971"/>
      <c r="AN14" s="971"/>
      <c r="AO14" s="935"/>
      <c r="AP14" s="539">
        <v>4</v>
      </c>
      <c r="AQ14" s="741">
        <v>2</v>
      </c>
      <c r="AR14" s="741">
        <v>3</v>
      </c>
      <c r="AS14" s="982"/>
      <c r="AT14" s="982"/>
      <c r="AU14" s="939"/>
      <c r="AV14" s="539">
        <v>8</v>
      </c>
      <c r="AW14" s="741">
        <v>3</v>
      </c>
      <c r="AX14" s="741">
        <v>3</v>
      </c>
      <c r="AY14" s="982"/>
      <c r="AZ14" s="982"/>
      <c r="BA14" s="939"/>
      <c r="BB14" s="539">
        <v>0.55</v>
      </c>
      <c r="BC14" s="741">
        <v>0.19</v>
      </c>
      <c r="BD14" s="741">
        <v>0.15</v>
      </c>
      <c r="BE14" s="741"/>
      <c r="BF14" s="741"/>
      <c r="BG14" s="939"/>
      <c r="BH14" s="557">
        <f t="shared" si="0"/>
        <v>74</v>
      </c>
      <c r="BI14" s="988">
        <f t="shared" si="1"/>
        <v>60</v>
      </c>
      <c r="BJ14" s="988">
        <f t="shared" si="2"/>
        <v>22</v>
      </c>
      <c r="BK14" s="988">
        <f t="shared" si="3"/>
        <v>20</v>
      </c>
      <c r="BL14" s="988">
        <f t="shared" si="4"/>
        <v>17</v>
      </c>
      <c r="BM14" s="939"/>
      <c r="BN14" s="538"/>
      <c r="BO14" s="511"/>
      <c r="BP14" s="511"/>
      <c r="BQ14" s="511"/>
      <c r="BR14" s="511"/>
      <c r="BS14" s="939"/>
      <c r="BT14" s="558">
        <f t="shared" si="7"/>
        <v>74</v>
      </c>
      <c r="BU14" s="1002">
        <f t="shared" si="5"/>
        <v>60</v>
      </c>
      <c r="BV14" s="1002">
        <f t="shared" si="5"/>
        <v>22</v>
      </c>
      <c r="BW14" s="1002">
        <f t="shared" si="9"/>
        <v>20</v>
      </c>
      <c r="BX14" s="1002">
        <f t="shared" si="10"/>
        <v>17</v>
      </c>
      <c r="BY14" s="939"/>
      <c r="BZ14" s="800">
        <f t="shared" si="8"/>
        <v>941.818181818182</v>
      </c>
      <c r="CA14" s="801">
        <f t="shared" si="6"/>
        <v>2210.52631578947</v>
      </c>
      <c r="CB14" s="801">
        <f t="shared" si="6"/>
        <v>1026.66666666667</v>
      </c>
      <c r="CC14" s="801" t="str">
        <f t="shared" si="11"/>
        <v>-</v>
      </c>
      <c r="CD14" s="801" t="str">
        <f t="shared" si="12"/>
        <v>-</v>
      </c>
      <c r="CE14" s="1018" t="str">
        <f t="shared" si="6"/>
        <v>-</v>
      </c>
      <c r="CF14">
        <v>1580</v>
      </c>
      <c r="CG14">
        <v>1580</v>
      </c>
      <c r="CH14">
        <v>1580</v>
      </c>
      <c r="CI14">
        <v>1580</v>
      </c>
      <c r="CJ14">
        <v>1580</v>
      </c>
    </row>
    <row r="15" ht="39.95" customHeight="1" spans="2:88">
      <c r="B15" s="826"/>
      <c r="C15" s="826"/>
      <c r="D15" s="590" t="s">
        <v>37</v>
      </c>
      <c r="E15" s="819" t="s">
        <v>38</v>
      </c>
      <c r="F15" s="905" t="s">
        <v>97</v>
      </c>
      <c r="G15" s="905" t="s">
        <v>98</v>
      </c>
      <c r="H15" s="905" t="s">
        <v>99</v>
      </c>
      <c r="I15" s="905" t="s">
        <v>100</v>
      </c>
      <c r="J15" s="905" t="s">
        <v>101</v>
      </c>
      <c r="K15" s="918"/>
      <c r="L15" s="548">
        <v>10</v>
      </c>
      <c r="M15" s="915">
        <v>3</v>
      </c>
      <c r="N15" s="915">
        <v>9</v>
      </c>
      <c r="O15" s="915">
        <v>8</v>
      </c>
      <c r="P15" s="915">
        <v>3</v>
      </c>
      <c r="Q15" s="940"/>
      <c r="R15" s="941">
        <v>70</v>
      </c>
      <c r="S15" s="942">
        <v>73</v>
      </c>
      <c r="T15" s="942">
        <v>45</v>
      </c>
      <c r="U15" s="942">
        <v>10</v>
      </c>
      <c r="V15" s="942">
        <v>17</v>
      </c>
      <c r="W15" s="943"/>
      <c r="X15" s="941"/>
      <c r="Y15" s="942"/>
      <c r="Z15" s="942"/>
      <c r="AA15" s="942"/>
      <c r="AB15" s="942"/>
      <c r="AC15" s="943"/>
      <c r="AD15" s="548"/>
      <c r="AE15" s="915">
        <v>2</v>
      </c>
      <c r="AF15" s="915"/>
      <c r="AG15" s="915"/>
      <c r="AH15" s="915"/>
      <c r="AI15" s="940"/>
      <c r="AJ15" s="548">
        <v>1</v>
      </c>
      <c r="AK15" s="915">
        <v>4</v>
      </c>
      <c r="AL15" s="915">
        <v>1</v>
      </c>
      <c r="AM15" s="972">
        <v>1</v>
      </c>
      <c r="AN15" s="972"/>
      <c r="AO15" s="940"/>
      <c r="AP15" s="550">
        <v>8</v>
      </c>
      <c r="AQ15" s="746">
        <v>7</v>
      </c>
      <c r="AR15" s="746">
        <v>2</v>
      </c>
      <c r="AS15" s="983">
        <v>1</v>
      </c>
      <c r="AT15" s="983"/>
      <c r="AU15" s="943"/>
      <c r="AV15" s="550">
        <v>17</v>
      </c>
      <c r="AW15" s="746">
        <v>11</v>
      </c>
      <c r="AX15" s="746">
        <v>2</v>
      </c>
      <c r="AY15" s="983">
        <v>2</v>
      </c>
      <c r="AZ15" s="983"/>
      <c r="BA15" s="943"/>
      <c r="BB15" s="550">
        <v>0.61</v>
      </c>
      <c r="BC15" s="746">
        <v>1</v>
      </c>
      <c r="BD15" s="746">
        <v>0.17</v>
      </c>
      <c r="BE15" s="746">
        <v>0.14</v>
      </c>
      <c r="BF15" s="746"/>
      <c r="BG15" s="943"/>
      <c r="BH15" s="569">
        <f t="shared" si="0"/>
        <v>80</v>
      </c>
      <c r="BI15" s="990">
        <f t="shared" si="1"/>
        <v>76</v>
      </c>
      <c r="BJ15" s="990">
        <f t="shared" si="2"/>
        <v>54</v>
      </c>
      <c r="BK15" s="990">
        <f t="shared" si="3"/>
        <v>18</v>
      </c>
      <c r="BL15" s="990">
        <f t="shared" si="4"/>
        <v>20</v>
      </c>
      <c r="BM15" s="943"/>
      <c r="BN15" s="549"/>
      <c r="BO15" s="520"/>
      <c r="BP15" s="520"/>
      <c r="BQ15" s="520"/>
      <c r="BR15" s="520"/>
      <c r="BS15" s="943"/>
      <c r="BT15" s="570">
        <f t="shared" si="7"/>
        <v>80</v>
      </c>
      <c r="BU15" s="1006">
        <f t="shared" si="5"/>
        <v>76</v>
      </c>
      <c r="BV15" s="1006">
        <f t="shared" si="5"/>
        <v>54</v>
      </c>
      <c r="BW15" s="1006">
        <f t="shared" si="9"/>
        <v>18</v>
      </c>
      <c r="BX15" s="1006">
        <f t="shared" si="10"/>
        <v>20</v>
      </c>
      <c r="BY15" s="943"/>
      <c r="BZ15" s="804">
        <f t="shared" si="8"/>
        <v>918.032786885246</v>
      </c>
      <c r="CA15" s="805">
        <f t="shared" si="6"/>
        <v>532</v>
      </c>
      <c r="CB15" s="805">
        <f t="shared" si="6"/>
        <v>2223.52941176471</v>
      </c>
      <c r="CC15" s="805">
        <f t="shared" si="11"/>
        <v>900</v>
      </c>
      <c r="CD15" s="805" t="str">
        <f t="shared" si="12"/>
        <v>-</v>
      </c>
      <c r="CE15" s="1019" t="str">
        <f t="shared" si="6"/>
        <v>-</v>
      </c>
      <c r="CF15">
        <v>1580</v>
      </c>
      <c r="CG15">
        <v>1550</v>
      </c>
      <c r="CH15">
        <v>1580</v>
      </c>
      <c r="CI15">
        <v>1580</v>
      </c>
      <c r="CJ15">
        <v>1580</v>
      </c>
    </row>
    <row r="16" ht="39.95" customHeight="1" spans="2:88">
      <c r="B16" s="577" t="s">
        <v>102</v>
      </c>
      <c r="C16" s="577"/>
      <c r="D16" s="590" t="s">
        <v>23</v>
      </c>
      <c r="E16" s="819" t="s">
        <v>24</v>
      </c>
      <c r="F16" s="906" t="s">
        <v>103</v>
      </c>
      <c r="G16" s="906" t="s">
        <v>104</v>
      </c>
      <c r="H16" s="906" t="s">
        <v>105</v>
      </c>
      <c r="I16" s="906" t="s">
        <v>106</v>
      </c>
      <c r="J16" s="906" t="s">
        <v>107</v>
      </c>
      <c r="K16" s="916"/>
      <c r="L16" s="671">
        <v>4</v>
      </c>
      <c r="M16" s="672">
        <v>5</v>
      </c>
      <c r="N16" s="672">
        <v>4</v>
      </c>
      <c r="O16" s="672">
        <v>4</v>
      </c>
      <c r="P16" s="672">
        <v>5</v>
      </c>
      <c r="Q16" s="931"/>
      <c r="R16" s="932">
        <v>22</v>
      </c>
      <c r="S16" s="933">
        <v>20</v>
      </c>
      <c r="T16" s="933">
        <v>10</v>
      </c>
      <c r="U16" s="933">
        <v>13</v>
      </c>
      <c r="V16" s="933">
        <v>7</v>
      </c>
      <c r="W16" s="934"/>
      <c r="X16" s="932"/>
      <c r="Y16" s="933"/>
      <c r="Z16" s="933"/>
      <c r="AA16" s="933"/>
      <c r="AB16" s="933"/>
      <c r="AC16" s="934"/>
      <c r="AD16" s="671"/>
      <c r="AE16" s="672"/>
      <c r="AF16" s="672"/>
      <c r="AG16" s="672"/>
      <c r="AH16" s="672"/>
      <c r="AI16" s="931"/>
      <c r="AJ16" s="671"/>
      <c r="AK16" s="672"/>
      <c r="AL16" s="672"/>
      <c r="AM16" s="672"/>
      <c r="AN16" s="672"/>
      <c r="AO16" s="931"/>
      <c r="AP16" s="973"/>
      <c r="AQ16" s="974"/>
      <c r="AR16" s="974"/>
      <c r="AS16" s="974"/>
      <c r="AT16" s="974"/>
      <c r="AU16" s="934"/>
      <c r="AV16" s="973">
        <v>1</v>
      </c>
      <c r="AW16" s="974"/>
      <c r="AX16" s="974"/>
      <c r="AY16" s="974"/>
      <c r="AZ16" s="974"/>
      <c r="BA16" s="934"/>
      <c r="BB16" s="973">
        <v>0.02</v>
      </c>
      <c r="BC16" s="974"/>
      <c r="BD16" s="974"/>
      <c r="BE16" s="974"/>
      <c r="BF16" s="974"/>
      <c r="BG16" s="934"/>
      <c r="BH16" s="766">
        <f t="shared" si="0"/>
        <v>26</v>
      </c>
      <c r="BI16" s="767">
        <f t="shared" si="1"/>
        <v>25</v>
      </c>
      <c r="BJ16" s="767">
        <f t="shared" si="2"/>
        <v>14</v>
      </c>
      <c r="BK16" s="767">
        <f t="shared" si="3"/>
        <v>17</v>
      </c>
      <c r="BL16" s="767">
        <f t="shared" si="4"/>
        <v>12</v>
      </c>
      <c r="BM16" s="934"/>
      <c r="BN16" s="957"/>
      <c r="BO16" s="958"/>
      <c r="BP16" s="958"/>
      <c r="BQ16" s="958"/>
      <c r="BR16" s="958"/>
      <c r="BS16" s="934"/>
      <c r="BT16" s="766">
        <f t="shared" si="7"/>
        <v>26</v>
      </c>
      <c r="BU16" s="782">
        <f t="shared" si="5"/>
        <v>25</v>
      </c>
      <c r="BV16" s="782">
        <f t="shared" si="5"/>
        <v>14</v>
      </c>
      <c r="BW16" s="782">
        <f t="shared" si="5"/>
        <v>17</v>
      </c>
      <c r="BX16" s="782">
        <f t="shared" si="5"/>
        <v>12</v>
      </c>
      <c r="BY16" s="934"/>
      <c r="BZ16" s="1000">
        <f t="shared" si="8"/>
        <v>9100</v>
      </c>
      <c r="CA16" s="1001" t="str">
        <f t="shared" si="6"/>
        <v>-</v>
      </c>
      <c r="CB16" s="1001" t="str">
        <f t="shared" si="6"/>
        <v>-</v>
      </c>
      <c r="CC16" s="1001" t="str">
        <f t="shared" si="6"/>
        <v>-</v>
      </c>
      <c r="CD16" s="1001" t="str">
        <f t="shared" si="6"/>
        <v>-</v>
      </c>
      <c r="CE16" s="1017" t="str">
        <f t="shared" si="6"/>
        <v>-</v>
      </c>
      <c r="CF16">
        <v>1580</v>
      </c>
      <c r="CG16">
        <v>1580</v>
      </c>
      <c r="CH16">
        <v>1580</v>
      </c>
      <c r="CI16">
        <v>1780</v>
      </c>
      <c r="CJ16">
        <v>1780</v>
      </c>
    </row>
    <row r="17" ht="39.95" customHeight="1" spans="2:88">
      <c r="B17" s="822"/>
      <c r="C17" s="822"/>
      <c r="D17" s="590" t="s">
        <v>37</v>
      </c>
      <c r="E17" s="819" t="s">
        <v>38</v>
      </c>
      <c r="F17" s="907" t="s">
        <v>108</v>
      </c>
      <c r="G17" s="907" t="s">
        <v>109</v>
      </c>
      <c r="H17" s="907" t="s">
        <v>110</v>
      </c>
      <c r="I17" s="907" t="s">
        <v>111</v>
      </c>
      <c r="J17" s="907" t="s">
        <v>112</v>
      </c>
      <c r="K17" s="917"/>
      <c r="L17" s="537">
        <v>5</v>
      </c>
      <c r="M17" s="912">
        <v>8</v>
      </c>
      <c r="N17" s="912">
        <v>3</v>
      </c>
      <c r="O17" s="912">
        <v>6</v>
      </c>
      <c r="P17" s="912">
        <v>10</v>
      </c>
      <c r="Q17" s="935"/>
      <c r="R17" s="944">
        <v>30</v>
      </c>
      <c r="S17" s="937">
        <v>40</v>
      </c>
      <c r="T17" s="937">
        <v>25</v>
      </c>
      <c r="U17" s="937">
        <v>20</v>
      </c>
      <c r="V17" s="937">
        <v>5</v>
      </c>
      <c r="W17" s="939"/>
      <c r="X17" s="944"/>
      <c r="Y17" s="937"/>
      <c r="Z17" s="937"/>
      <c r="AA17" s="937"/>
      <c r="AB17" s="937"/>
      <c r="AC17" s="939"/>
      <c r="AD17" s="537"/>
      <c r="AE17" s="912"/>
      <c r="AF17" s="912"/>
      <c r="AG17" s="912"/>
      <c r="AH17" s="912"/>
      <c r="AI17" s="935"/>
      <c r="AJ17" s="537"/>
      <c r="AK17" s="912"/>
      <c r="AL17" s="912"/>
      <c r="AM17" s="912"/>
      <c r="AN17" s="912"/>
      <c r="AO17" s="935"/>
      <c r="AP17" s="539"/>
      <c r="AQ17" s="741">
        <v>1</v>
      </c>
      <c r="AR17" s="741">
        <v>2</v>
      </c>
      <c r="AS17" s="741"/>
      <c r="AT17" s="741"/>
      <c r="AU17" s="939"/>
      <c r="AV17" s="539"/>
      <c r="AW17" s="741">
        <v>1</v>
      </c>
      <c r="AX17" s="741">
        <v>4</v>
      </c>
      <c r="AY17" s="741">
        <v>1</v>
      </c>
      <c r="AZ17" s="741"/>
      <c r="BA17" s="939"/>
      <c r="BB17" s="539"/>
      <c r="BC17" s="741">
        <v>0.05</v>
      </c>
      <c r="BD17" s="741">
        <v>0.13</v>
      </c>
      <c r="BE17" s="741">
        <v>0.02</v>
      </c>
      <c r="BF17" s="741"/>
      <c r="BG17" s="939"/>
      <c r="BH17" s="557">
        <f t="shared" si="0"/>
        <v>35</v>
      </c>
      <c r="BI17" s="988">
        <f t="shared" si="1"/>
        <v>48</v>
      </c>
      <c r="BJ17" s="988">
        <f t="shared" si="2"/>
        <v>28</v>
      </c>
      <c r="BK17" s="988">
        <f t="shared" si="3"/>
        <v>26</v>
      </c>
      <c r="BL17" s="988">
        <f t="shared" si="4"/>
        <v>15</v>
      </c>
      <c r="BM17" s="939"/>
      <c r="BN17" s="538"/>
      <c r="BO17" s="511"/>
      <c r="BP17" s="511"/>
      <c r="BQ17" s="511"/>
      <c r="BR17" s="511"/>
      <c r="BS17" s="939"/>
      <c r="BT17" s="558">
        <f t="shared" si="7"/>
        <v>35</v>
      </c>
      <c r="BU17" s="1002">
        <f t="shared" si="5"/>
        <v>48</v>
      </c>
      <c r="BV17" s="1002">
        <f t="shared" si="5"/>
        <v>28</v>
      </c>
      <c r="BW17" s="1002">
        <f t="shared" si="5"/>
        <v>26</v>
      </c>
      <c r="BX17" s="1002">
        <f t="shared" si="5"/>
        <v>15</v>
      </c>
      <c r="BY17" s="939"/>
      <c r="BZ17" s="800" t="str">
        <f t="shared" si="8"/>
        <v>-</v>
      </c>
      <c r="CA17" s="801">
        <f t="shared" si="6"/>
        <v>6720</v>
      </c>
      <c r="CB17" s="801">
        <f t="shared" si="6"/>
        <v>1507.69230769231</v>
      </c>
      <c r="CC17" s="801">
        <f t="shared" si="6"/>
        <v>9100</v>
      </c>
      <c r="CD17" s="801" t="str">
        <f t="shared" si="6"/>
        <v>-</v>
      </c>
      <c r="CE17" s="1018" t="str">
        <f t="shared" si="6"/>
        <v>-</v>
      </c>
      <c r="CF17">
        <v>1580</v>
      </c>
      <c r="CG17">
        <v>1580</v>
      </c>
      <c r="CH17">
        <v>1580</v>
      </c>
      <c r="CI17">
        <v>1780</v>
      </c>
      <c r="CJ17">
        <v>1780</v>
      </c>
    </row>
    <row r="18" ht="39.95" customHeight="1" spans="2:88">
      <c r="B18" s="826"/>
      <c r="C18" s="826"/>
      <c r="D18" s="590" t="s">
        <v>30</v>
      </c>
      <c r="E18" s="819" t="s">
        <v>31</v>
      </c>
      <c r="F18" s="905" t="s">
        <v>113</v>
      </c>
      <c r="G18" s="905" t="s">
        <v>114</v>
      </c>
      <c r="H18" s="905" t="s">
        <v>115</v>
      </c>
      <c r="I18" s="905" t="s">
        <v>116</v>
      </c>
      <c r="J18" s="905" t="s">
        <v>117</v>
      </c>
      <c r="K18" s="918"/>
      <c r="L18" s="540">
        <v>4</v>
      </c>
      <c r="M18" s="921">
        <v>12</v>
      </c>
      <c r="N18" s="921">
        <v>4</v>
      </c>
      <c r="O18" s="921">
        <v>4</v>
      </c>
      <c r="P18" s="921">
        <v>3</v>
      </c>
      <c r="Q18" s="951"/>
      <c r="R18" s="952">
        <v>24</v>
      </c>
      <c r="S18" s="953">
        <v>20</v>
      </c>
      <c r="T18" s="953">
        <v>20</v>
      </c>
      <c r="U18" s="953">
        <v>18</v>
      </c>
      <c r="V18" s="953">
        <v>20</v>
      </c>
      <c r="W18" s="954"/>
      <c r="X18" s="952"/>
      <c r="Y18" s="953"/>
      <c r="Z18" s="953"/>
      <c r="AA18" s="953"/>
      <c r="AB18" s="953"/>
      <c r="AC18" s="954"/>
      <c r="AD18" s="540"/>
      <c r="AE18" s="921"/>
      <c r="AF18" s="921"/>
      <c r="AG18" s="921"/>
      <c r="AH18" s="921"/>
      <c r="AI18" s="951"/>
      <c r="AJ18" s="540"/>
      <c r="AK18" s="921"/>
      <c r="AL18" s="921"/>
      <c r="AM18" s="921"/>
      <c r="AN18" s="921"/>
      <c r="AO18" s="951"/>
      <c r="AP18" s="542"/>
      <c r="AQ18" s="756"/>
      <c r="AR18" s="756"/>
      <c r="AS18" s="756"/>
      <c r="AT18" s="756"/>
      <c r="AU18" s="954"/>
      <c r="AV18" s="542"/>
      <c r="AW18" s="756"/>
      <c r="AX18" s="756">
        <v>1</v>
      </c>
      <c r="AY18" s="756"/>
      <c r="AZ18" s="756"/>
      <c r="BA18" s="954"/>
      <c r="BB18" s="542"/>
      <c r="BC18" s="756"/>
      <c r="BD18" s="756">
        <v>0.02</v>
      </c>
      <c r="BE18" s="756"/>
      <c r="BF18" s="756"/>
      <c r="BG18" s="954"/>
      <c r="BH18" s="560">
        <f t="shared" si="0"/>
        <v>28</v>
      </c>
      <c r="BI18" s="992">
        <f t="shared" si="1"/>
        <v>32</v>
      </c>
      <c r="BJ18" s="992">
        <f t="shared" si="2"/>
        <v>24</v>
      </c>
      <c r="BK18" s="992">
        <f t="shared" si="3"/>
        <v>22</v>
      </c>
      <c r="BL18" s="992">
        <f t="shared" si="4"/>
        <v>23</v>
      </c>
      <c r="BM18" s="954"/>
      <c r="BN18" s="541"/>
      <c r="BO18" s="514"/>
      <c r="BP18" s="514"/>
      <c r="BQ18" s="514"/>
      <c r="BR18" s="514"/>
      <c r="BS18" s="954"/>
      <c r="BT18" s="561">
        <f t="shared" si="7"/>
        <v>28</v>
      </c>
      <c r="BU18" s="1011">
        <f t="shared" si="5"/>
        <v>32</v>
      </c>
      <c r="BV18" s="1011">
        <f t="shared" si="5"/>
        <v>24</v>
      </c>
      <c r="BW18" s="1011">
        <f t="shared" si="5"/>
        <v>22</v>
      </c>
      <c r="BX18" s="1011">
        <f t="shared" si="5"/>
        <v>23</v>
      </c>
      <c r="BY18" s="954"/>
      <c r="BZ18" s="812" t="str">
        <f t="shared" si="8"/>
        <v>-</v>
      </c>
      <c r="CA18" s="813" t="str">
        <f t="shared" si="6"/>
        <v>-</v>
      </c>
      <c r="CB18" s="813">
        <f t="shared" si="6"/>
        <v>8400</v>
      </c>
      <c r="CC18" s="813" t="str">
        <f t="shared" si="6"/>
        <v>-</v>
      </c>
      <c r="CD18" s="813" t="str">
        <f t="shared" si="6"/>
        <v>-</v>
      </c>
      <c r="CE18" s="1022" t="str">
        <f t="shared" si="6"/>
        <v>-</v>
      </c>
      <c r="CF18">
        <v>1580</v>
      </c>
      <c r="CG18">
        <v>1580</v>
      </c>
      <c r="CH18">
        <v>1580</v>
      </c>
      <c r="CI18">
        <v>1780</v>
      </c>
      <c r="CJ18">
        <v>1780</v>
      </c>
    </row>
    <row r="19" ht="39.95" customHeight="1" spans="2:88">
      <c r="B19" s="577" t="s">
        <v>118</v>
      </c>
      <c r="C19" s="577"/>
      <c r="D19" s="590" t="s">
        <v>23</v>
      </c>
      <c r="E19" s="819" t="s">
        <v>24</v>
      </c>
      <c r="F19" s="906" t="s">
        <v>119</v>
      </c>
      <c r="G19" s="906" t="s">
        <v>120</v>
      </c>
      <c r="H19" s="906" t="s">
        <v>121</v>
      </c>
      <c r="I19" s="906" t="s">
        <v>122</v>
      </c>
      <c r="J19" s="906" t="s">
        <v>123</v>
      </c>
      <c r="K19" s="916"/>
      <c r="L19" s="671">
        <v>10</v>
      </c>
      <c r="M19" s="672">
        <v>7</v>
      </c>
      <c r="N19" s="672">
        <v>6</v>
      </c>
      <c r="O19" s="672">
        <v>8</v>
      </c>
      <c r="P19" s="672">
        <v>8</v>
      </c>
      <c r="Q19" s="931"/>
      <c r="R19" s="932">
        <v>5</v>
      </c>
      <c r="S19" s="933">
        <v>10</v>
      </c>
      <c r="T19" s="933">
        <v>9</v>
      </c>
      <c r="U19" s="933">
        <v>5</v>
      </c>
      <c r="V19" s="933">
        <v>10</v>
      </c>
      <c r="W19" s="934"/>
      <c r="X19" s="932"/>
      <c r="Y19" s="933"/>
      <c r="Z19" s="933"/>
      <c r="AA19" s="933"/>
      <c r="AB19" s="933"/>
      <c r="AC19" s="934"/>
      <c r="AD19" s="671"/>
      <c r="AE19" s="672"/>
      <c r="AF19" s="672"/>
      <c r="AG19" s="672"/>
      <c r="AH19" s="672"/>
      <c r="AI19" s="931"/>
      <c r="AJ19" s="671">
        <v>1</v>
      </c>
      <c r="AK19" s="672"/>
      <c r="AL19" s="672"/>
      <c r="AM19" s="672"/>
      <c r="AN19" s="672"/>
      <c r="AO19" s="931"/>
      <c r="AP19" s="973">
        <v>1</v>
      </c>
      <c r="AQ19" s="974"/>
      <c r="AR19" s="974"/>
      <c r="AS19" s="974"/>
      <c r="AT19" s="974"/>
      <c r="AU19" s="934"/>
      <c r="AV19" s="973">
        <v>1</v>
      </c>
      <c r="AW19" s="974"/>
      <c r="AX19" s="974"/>
      <c r="AY19" s="974"/>
      <c r="AZ19" s="974"/>
      <c r="BA19" s="934"/>
      <c r="BB19" s="973">
        <v>0.12</v>
      </c>
      <c r="BC19" s="974"/>
      <c r="BD19" s="974"/>
      <c r="BE19" s="974"/>
      <c r="BF19" s="974"/>
      <c r="BG19" s="934"/>
      <c r="BH19" s="766">
        <f t="shared" si="0"/>
        <v>15</v>
      </c>
      <c r="BI19" s="767">
        <f t="shared" si="1"/>
        <v>17</v>
      </c>
      <c r="BJ19" s="767">
        <f t="shared" si="2"/>
        <v>15</v>
      </c>
      <c r="BK19" s="767">
        <f t="shared" si="3"/>
        <v>13</v>
      </c>
      <c r="BL19" s="767">
        <f t="shared" si="4"/>
        <v>18</v>
      </c>
      <c r="BM19" s="934"/>
      <c r="BN19" s="957"/>
      <c r="BO19" s="958"/>
      <c r="BP19" s="958"/>
      <c r="BQ19" s="958"/>
      <c r="BR19" s="958"/>
      <c r="BS19" s="934"/>
      <c r="BT19" s="766">
        <f t="shared" si="7"/>
        <v>15</v>
      </c>
      <c r="BU19" s="782">
        <f t="shared" si="5"/>
        <v>17</v>
      </c>
      <c r="BV19" s="782">
        <f t="shared" si="5"/>
        <v>15</v>
      </c>
      <c r="BW19" s="782">
        <f t="shared" si="5"/>
        <v>13</v>
      </c>
      <c r="BX19" s="782">
        <f t="shared" si="5"/>
        <v>18</v>
      </c>
      <c r="BY19" s="934"/>
      <c r="BZ19" s="1000">
        <f t="shared" si="8"/>
        <v>875</v>
      </c>
      <c r="CA19" s="1001" t="str">
        <f t="shared" si="6"/>
        <v>-</v>
      </c>
      <c r="CB19" s="1001" t="str">
        <f t="shared" si="6"/>
        <v>-</v>
      </c>
      <c r="CC19" s="1001" t="str">
        <f t="shared" si="6"/>
        <v>-</v>
      </c>
      <c r="CD19" s="1001" t="str">
        <f t="shared" si="6"/>
        <v>-</v>
      </c>
      <c r="CE19" s="1017" t="str">
        <f t="shared" si="6"/>
        <v>-</v>
      </c>
      <c r="CF19">
        <v>2180</v>
      </c>
      <c r="CG19">
        <v>2180</v>
      </c>
      <c r="CH19">
        <v>2180</v>
      </c>
      <c r="CI19">
        <v>2180</v>
      </c>
      <c r="CJ19">
        <v>2180</v>
      </c>
    </row>
    <row r="20" ht="39.95" customHeight="1" spans="2:88">
      <c r="B20" s="822"/>
      <c r="C20" s="822"/>
      <c r="D20" s="590" t="s">
        <v>30</v>
      </c>
      <c r="E20" s="819" t="s">
        <v>31</v>
      </c>
      <c r="F20" s="907" t="s">
        <v>124</v>
      </c>
      <c r="G20" s="907" t="s">
        <v>125</v>
      </c>
      <c r="H20" s="907" t="s">
        <v>126</v>
      </c>
      <c r="I20" s="907" t="s">
        <v>127</v>
      </c>
      <c r="J20" s="907" t="s">
        <v>128</v>
      </c>
      <c r="K20" s="917"/>
      <c r="L20" s="537">
        <v>4</v>
      </c>
      <c r="M20" s="912">
        <v>6</v>
      </c>
      <c r="N20" s="912">
        <v>4</v>
      </c>
      <c r="O20" s="912">
        <v>1</v>
      </c>
      <c r="P20" s="912">
        <v>5</v>
      </c>
      <c r="Q20" s="935"/>
      <c r="R20" s="936">
        <v>10</v>
      </c>
      <c r="S20" s="955">
        <v>15</v>
      </c>
      <c r="T20" s="955">
        <v>10</v>
      </c>
      <c r="U20" s="955">
        <v>2</v>
      </c>
      <c r="V20" s="955">
        <v>10</v>
      </c>
      <c r="W20" s="939"/>
      <c r="X20" s="936"/>
      <c r="Y20" s="955"/>
      <c r="Z20" s="955"/>
      <c r="AA20" s="955"/>
      <c r="AB20" s="955"/>
      <c r="AC20" s="939"/>
      <c r="AD20" s="537"/>
      <c r="AE20" s="912"/>
      <c r="AF20" s="912"/>
      <c r="AG20" s="912"/>
      <c r="AH20" s="912"/>
      <c r="AI20" s="935"/>
      <c r="AJ20" s="537"/>
      <c r="AK20" s="912"/>
      <c r="AL20" s="912"/>
      <c r="AM20" s="912"/>
      <c r="AN20" s="912"/>
      <c r="AO20" s="935"/>
      <c r="AP20" s="975"/>
      <c r="AQ20" s="984"/>
      <c r="AR20" s="984"/>
      <c r="AS20" s="984">
        <v>2</v>
      </c>
      <c r="AT20" s="984"/>
      <c r="AU20" s="939"/>
      <c r="AV20" s="975">
        <v>1</v>
      </c>
      <c r="AW20" s="984"/>
      <c r="AX20" s="984"/>
      <c r="AY20" s="984">
        <v>2</v>
      </c>
      <c r="AZ20" s="984"/>
      <c r="BA20" s="939"/>
      <c r="BB20" s="975">
        <v>0.02</v>
      </c>
      <c r="BC20" s="984"/>
      <c r="BD20" s="984"/>
      <c r="BE20" s="984">
        <v>0.1</v>
      </c>
      <c r="BF20" s="984"/>
      <c r="BG20" s="939"/>
      <c r="BH20" s="768">
        <f t="shared" si="0"/>
        <v>14</v>
      </c>
      <c r="BI20" s="769">
        <f t="shared" si="1"/>
        <v>21</v>
      </c>
      <c r="BJ20" s="769">
        <f t="shared" si="2"/>
        <v>14</v>
      </c>
      <c r="BK20" s="769">
        <f t="shared" si="3"/>
        <v>3</v>
      </c>
      <c r="BL20" s="769">
        <f t="shared" si="4"/>
        <v>15</v>
      </c>
      <c r="BM20" s="939"/>
      <c r="BN20" s="960"/>
      <c r="BO20" s="961"/>
      <c r="BP20" s="961"/>
      <c r="BQ20" s="961"/>
      <c r="BR20" s="961"/>
      <c r="BS20" s="939"/>
      <c r="BT20" s="783">
        <f t="shared" si="7"/>
        <v>14</v>
      </c>
      <c r="BU20" s="784">
        <f t="shared" si="7"/>
        <v>21</v>
      </c>
      <c r="BV20" s="784">
        <f t="shared" si="7"/>
        <v>14</v>
      </c>
      <c r="BW20" s="784">
        <f t="shared" si="7"/>
        <v>3</v>
      </c>
      <c r="BX20" s="784">
        <f t="shared" si="7"/>
        <v>15</v>
      </c>
      <c r="BY20" s="939"/>
      <c r="BZ20" s="1004">
        <f t="shared" si="8"/>
        <v>4900</v>
      </c>
      <c r="CA20" s="1012" t="str">
        <f t="shared" si="8"/>
        <v>-</v>
      </c>
      <c r="CB20" s="1012" t="str">
        <f t="shared" si="8"/>
        <v>-</v>
      </c>
      <c r="CC20" s="1012">
        <f t="shared" si="8"/>
        <v>210</v>
      </c>
      <c r="CD20" s="1012" t="str">
        <f t="shared" si="8"/>
        <v>-</v>
      </c>
      <c r="CE20" s="1018" t="str">
        <f t="shared" si="8"/>
        <v>-</v>
      </c>
      <c r="CF20">
        <v>2180</v>
      </c>
      <c r="CG20">
        <v>2180</v>
      </c>
      <c r="CH20">
        <v>2180</v>
      </c>
      <c r="CI20">
        <v>2180</v>
      </c>
      <c r="CJ20">
        <v>2180</v>
      </c>
    </row>
    <row r="21" ht="39.95" customHeight="1" spans="2:88">
      <c r="B21" s="826"/>
      <c r="C21" s="826"/>
      <c r="D21" s="590" t="s">
        <v>129</v>
      </c>
      <c r="E21" s="819" t="s">
        <v>130</v>
      </c>
      <c r="F21" s="905" t="s">
        <v>131</v>
      </c>
      <c r="G21" s="905" t="s">
        <v>132</v>
      </c>
      <c r="H21" s="905" t="s">
        <v>133</v>
      </c>
      <c r="I21" s="905" t="s">
        <v>134</v>
      </c>
      <c r="J21" s="905" t="s">
        <v>135</v>
      </c>
      <c r="K21" s="918"/>
      <c r="L21" s="548">
        <v>5</v>
      </c>
      <c r="M21" s="915">
        <v>3</v>
      </c>
      <c r="N21" s="915">
        <v>1</v>
      </c>
      <c r="O21" s="915">
        <v>7</v>
      </c>
      <c r="P21" s="915">
        <v>11</v>
      </c>
      <c r="Q21" s="940"/>
      <c r="R21" s="948"/>
      <c r="S21" s="949"/>
      <c r="T21" s="949">
        <v>15</v>
      </c>
      <c r="U21" s="949">
        <v>10</v>
      </c>
      <c r="V21" s="949"/>
      <c r="W21" s="943"/>
      <c r="X21" s="948"/>
      <c r="Y21" s="949"/>
      <c r="Z21" s="949"/>
      <c r="AA21" s="949"/>
      <c r="AB21" s="949"/>
      <c r="AC21" s="943"/>
      <c r="AD21" s="548"/>
      <c r="AE21" s="915">
        <v>1</v>
      </c>
      <c r="AF21" s="915"/>
      <c r="AG21" s="915"/>
      <c r="AH21" s="915"/>
      <c r="AI21" s="940"/>
      <c r="AJ21" s="548"/>
      <c r="AK21" s="915">
        <v>1</v>
      </c>
      <c r="AL21" s="915"/>
      <c r="AM21" s="915"/>
      <c r="AN21" s="915"/>
      <c r="AO21" s="940"/>
      <c r="AP21" s="978"/>
      <c r="AQ21" s="979">
        <v>2</v>
      </c>
      <c r="AR21" s="979"/>
      <c r="AS21" s="979"/>
      <c r="AT21" s="979"/>
      <c r="AU21" s="943"/>
      <c r="AV21" s="978"/>
      <c r="AW21" s="979">
        <v>2</v>
      </c>
      <c r="AX21" s="979"/>
      <c r="AY21" s="979"/>
      <c r="AZ21" s="979"/>
      <c r="BA21" s="943"/>
      <c r="BB21" s="978"/>
      <c r="BC21" s="979">
        <v>0.32</v>
      </c>
      <c r="BD21" s="979"/>
      <c r="BE21" s="979"/>
      <c r="BF21" s="979"/>
      <c r="BG21" s="943"/>
      <c r="BH21" s="770">
        <f t="shared" si="0"/>
        <v>5</v>
      </c>
      <c r="BI21" s="771">
        <f t="shared" si="1"/>
        <v>3</v>
      </c>
      <c r="BJ21" s="771">
        <f t="shared" si="2"/>
        <v>16</v>
      </c>
      <c r="BK21" s="771">
        <f t="shared" si="3"/>
        <v>17</v>
      </c>
      <c r="BL21" s="771">
        <f t="shared" si="4"/>
        <v>11</v>
      </c>
      <c r="BM21" s="943"/>
      <c r="BN21" s="963"/>
      <c r="BO21" s="964"/>
      <c r="BP21" s="964"/>
      <c r="BQ21" s="964"/>
      <c r="BR21" s="964"/>
      <c r="BS21" s="943"/>
      <c r="BT21" s="785">
        <f t="shared" si="7"/>
        <v>5</v>
      </c>
      <c r="BU21" s="786">
        <f t="shared" si="7"/>
        <v>3</v>
      </c>
      <c r="BV21" s="786">
        <f t="shared" si="7"/>
        <v>16</v>
      </c>
      <c r="BW21" s="786">
        <f t="shared" si="7"/>
        <v>17</v>
      </c>
      <c r="BX21" s="786">
        <f t="shared" si="7"/>
        <v>11</v>
      </c>
      <c r="BY21" s="943"/>
      <c r="BZ21" s="1009" t="str">
        <f t="shared" si="8"/>
        <v>-</v>
      </c>
      <c r="CA21" s="1010">
        <f t="shared" si="8"/>
        <v>65.625</v>
      </c>
      <c r="CB21" s="1010" t="str">
        <f t="shared" si="8"/>
        <v>-</v>
      </c>
      <c r="CC21" s="1010" t="str">
        <f t="shared" si="8"/>
        <v>-</v>
      </c>
      <c r="CD21" s="1010" t="str">
        <f t="shared" si="8"/>
        <v>-</v>
      </c>
      <c r="CE21" s="1019" t="str">
        <f t="shared" si="8"/>
        <v>-</v>
      </c>
      <c r="CF21">
        <v>2180</v>
      </c>
      <c r="CG21">
        <v>2180</v>
      </c>
      <c r="CH21">
        <v>2180</v>
      </c>
      <c r="CI21">
        <v>2180</v>
      </c>
      <c r="CJ21">
        <v>2180</v>
      </c>
    </row>
    <row r="22" ht="60" customHeight="1" spans="2:88">
      <c r="B22" s="577" t="s">
        <v>136</v>
      </c>
      <c r="C22" s="577"/>
      <c r="D22" s="590" t="s">
        <v>137</v>
      </c>
      <c r="E22" s="819" t="s">
        <v>138</v>
      </c>
      <c r="F22" s="906" t="s">
        <v>139</v>
      </c>
      <c r="G22" s="906" t="s">
        <v>140</v>
      </c>
      <c r="H22" s="906" t="s">
        <v>141</v>
      </c>
      <c r="I22" s="906" t="s">
        <v>142</v>
      </c>
      <c r="J22" s="906" t="s">
        <v>143</v>
      </c>
      <c r="K22" s="916"/>
      <c r="L22" s="680">
        <v>1</v>
      </c>
      <c r="M22" s="681">
        <v>2</v>
      </c>
      <c r="N22" s="681">
        <v>2</v>
      </c>
      <c r="O22" s="681">
        <v>2</v>
      </c>
      <c r="P22" s="681">
        <v>2</v>
      </c>
      <c r="Q22" s="956"/>
      <c r="R22" s="932">
        <v>3</v>
      </c>
      <c r="S22" s="933"/>
      <c r="T22" s="933">
        <v>2</v>
      </c>
      <c r="U22" s="933">
        <v>2</v>
      </c>
      <c r="V22" s="933">
        <v>8</v>
      </c>
      <c r="W22" s="934"/>
      <c r="X22" s="932"/>
      <c r="Y22" s="933"/>
      <c r="Z22" s="933"/>
      <c r="AA22" s="933"/>
      <c r="AB22" s="933"/>
      <c r="AC22" s="934"/>
      <c r="AD22" s="671">
        <v>1</v>
      </c>
      <c r="AE22" s="672"/>
      <c r="AF22" s="672"/>
      <c r="AG22" s="672"/>
      <c r="AH22" s="672"/>
      <c r="AI22" s="931"/>
      <c r="AJ22" s="671">
        <v>1</v>
      </c>
      <c r="AK22" s="672"/>
      <c r="AL22" s="672"/>
      <c r="AM22" s="672"/>
      <c r="AN22" s="672"/>
      <c r="AO22" s="931"/>
      <c r="AP22" s="973">
        <v>1</v>
      </c>
      <c r="AQ22" s="974"/>
      <c r="AR22" s="974"/>
      <c r="AS22" s="974"/>
      <c r="AT22" s="974"/>
      <c r="AU22" s="934"/>
      <c r="AV22" s="973">
        <v>1</v>
      </c>
      <c r="AW22" s="974"/>
      <c r="AX22" s="974">
        <v>1</v>
      </c>
      <c r="AY22" s="974"/>
      <c r="AZ22" s="974"/>
      <c r="BA22" s="934"/>
      <c r="BB22" s="973">
        <v>0.27</v>
      </c>
      <c r="BC22" s="974"/>
      <c r="BD22" s="974">
        <v>0.02</v>
      </c>
      <c r="BE22" s="974"/>
      <c r="BF22" s="974"/>
      <c r="BG22" s="934"/>
      <c r="BH22" s="766">
        <f t="shared" si="0"/>
        <v>4</v>
      </c>
      <c r="BI22" s="767">
        <f t="shared" si="1"/>
        <v>2</v>
      </c>
      <c r="BJ22" s="767">
        <f t="shared" si="2"/>
        <v>4</v>
      </c>
      <c r="BK22" s="767">
        <f t="shared" si="3"/>
        <v>4</v>
      </c>
      <c r="BL22" s="767">
        <f t="shared" si="4"/>
        <v>10</v>
      </c>
      <c r="BM22" s="934"/>
      <c r="BN22" s="957"/>
      <c r="BO22" s="958"/>
      <c r="BP22" s="958"/>
      <c r="BQ22" s="958"/>
      <c r="BR22" s="958"/>
      <c r="BS22" s="934"/>
      <c r="BT22" s="766">
        <f t="shared" si="7"/>
        <v>4</v>
      </c>
      <c r="BU22" s="782">
        <f t="shared" si="7"/>
        <v>2</v>
      </c>
      <c r="BV22" s="782">
        <f t="shared" si="7"/>
        <v>4</v>
      </c>
      <c r="BW22" s="782">
        <f t="shared" si="7"/>
        <v>4</v>
      </c>
      <c r="BX22" s="782">
        <f t="shared" si="7"/>
        <v>10</v>
      </c>
      <c r="BY22" s="934"/>
      <c r="BZ22" s="1000">
        <f t="shared" si="8"/>
        <v>103.703703703704</v>
      </c>
      <c r="CA22" s="1001" t="str">
        <f t="shared" si="8"/>
        <v>-</v>
      </c>
      <c r="CB22" s="1001">
        <f t="shared" si="8"/>
        <v>1400</v>
      </c>
      <c r="CC22" s="1001" t="str">
        <f t="shared" si="8"/>
        <v>-</v>
      </c>
      <c r="CD22" s="1001" t="str">
        <f t="shared" si="8"/>
        <v>-</v>
      </c>
      <c r="CE22" s="1017" t="str">
        <f t="shared" si="8"/>
        <v>-</v>
      </c>
      <c r="CF22">
        <v>1280</v>
      </c>
      <c r="CG22">
        <v>1280</v>
      </c>
      <c r="CH22">
        <v>1280</v>
      </c>
      <c r="CI22">
        <v>1280</v>
      </c>
      <c r="CJ22">
        <v>1280</v>
      </c>
    </row>
    <row r="23" ht="60" customHeight="1" spans="2:88">
      <c r="B23" s="826"/>
      <c r="C23" s="826"/>
      <c r="D23" s="590" t="s">
        <v>144</v>
      </c>
      <c r="E23" s="819" t="s">
        <v>145</v>
      </c>
      <c r="F23" s="905" t="s">
        <v>146</v>
      </c>
      <c r="G23" s="905" t="s">
        <v>147</v>
      </c>
      <c r="H23" s="905" t="s">
        <v>148</v>
      </c>
      <c r="I23" s="905" t="s">
        <v>149</v>
      </c>
      <c r="J23" s="905" t="s">
        <v>150</v>
      </c>
      <c r="K23" s="918"/>
      <c r="L23" s="540">
        <v>1</v>
      </c>
      <c r="M23" s="921"/>
      <c r="N23" s="921"/>
      <c r="O23" s="921"/>
      <c r="P23" s="921">
        <v>2</v>
      </c>
      <c r="Q23" s="951"/>
      <c r="R23" s="549"/>
      <c r="S23" s="520"/>
      <c r="T23" s="520"/>
      <c r="U23" s="520"/>
      <c r="V23" s="520">
        <v>8</v>
      </c>
      <c r="W23" s="943"/>
      <c r="X23" s="549"/>
      <c r="Y23" s="520"/>
      <c r="Z23" s="520"/>
      <c r="AA23" s="520"/>
      <c r="AB23" s="520"/>
      <c r="AC23" s="943"/>
      <c r="AD23" s="548"/>
      <c r="AE23" s="915"/>
      <c r="AF23" s="915"/>
      <c r="AG23" s="915"/>
      <c r="AH23" s="915"/>
      <c r="AI23" s="940"/>
      <c r="AJ23" s="548"/>
      <c r="AK23" s="915"/>
      <c r="AL23" s="915"/>
      <c r="AM23" s="915"/>
      <c r="AN23" s="915"/>
      <c r="AO23" s="940"/>
      <c r="AP23" s="550"/>
      <c r="AQ23" s="746"/>
      <c r="AR23" s="746"/>
      <c r="AS23" s="746"/>
      <c r="AT23" s="746"/>
      <c r="AU23" s="943"/>
      <c r="AV23" s="550"/>
      <c r="AW23" s="746"/>
      <c r="AX23" s="746"/>
      <c r="AY23" s="746"/>
      <c r="AZ23" s="746"/>
      <c r="BA23" s="943"/>
      <c r="BB23" s="550"/>
      <c r="BC23" s="746"/>
      <c r="BD23" s="746"/>
      <c r="BE23" s="746"/>
      <c r="BF23" s="746"/>
      <c r="BG23" s="943"/>
      <c r="BH23" s="569">
        <f t="shared" si="0"/>
        <v>1</v>
      </c>
      <c r="BI23" s="990">
        <f t="shared" si="1"/>
        <v>0</v>
      </c>
      <c r="BJ23" s="990">
        <f t="shared" si="2"/>
        <v>0</v>
      </c>
      <c r="BK23" s="990">
        <f t="shared" si="3"/>
        <v>0</v>
      </c>
      <c r="BL23" s="990">
        <f t="shared" si="4"/>
        <v>10</v>
      </c>
      <c r="BM23" s="943"/>
      <c r="BN23" s="549"/>
      <c r="BO23" s="520"/>
      <c r="BP23" s="520"/>
      <c r="BQ23" s="520"/>
      <c r="BR23" s="520"/>
      <c r="BS23" s="943"/>
      <c r="BT23" s="570">
        <f t="shared" si="7"/>
        <v>1</v>
      </c>
      <c r="BU23" s="1006">
        <f t="shared" si="7"/>
        <v>0</v>
      </c>
      <c r="BV23" s="1006">
        <f t="shared" si="7"/>
        <v>0</v>
      </c>
      <c r="BW23" s="1006">
        <f t="shared" si="7"/>
        <v>0</v>
      </c>
      <c r="BX23" s="1006">
        <f t="shared" si="7"/>
        <v>10</v>
      </c>
      <c r="BY23" s="943"/>
      <c r="BZ23" s="804" t="str">
        <f t="shared" si="8"/>
        <v>-</v>
      </c>
      <c r="CA23" s="805" t="str">
        <f t="shared" si="8"/>
        <v>-</v>
      </c>
      <c r="CB23" s="805" t="str">
        <f t="shared" si="8"/>
        <v>-</v>
      </c>
      <c r="CC23" s="805" t="str">
        <f t="shared" si="8"/>
        <v>-</v>
      </c>
      <c r="CD23" s="805" t="str">
        <f t="shared" si="8"/>
        <v>-</v>
      </c>
      <c r="CE23" s="1019" t="str">
        <f t="shared" si="8"/>
        <v>-</v>
      </c>
      <c r="CF23">
        <v>1280</v>
      </c>
      <c r="CG23">
        <v>1280</v>
      </c>
      <c r="CH23">
        <v>1280</v>
      </c>
      <c r="CI23">
        <v>1280</v>
      </c>
      <c r="CJ23">
        <v>1280</v>
      </c>
    </row>
    <row r="24" ht="30" customHeight="1" spans="2:89">
      <c r="B24" s="577" t="s">
        <v>151</v>
      </c>
      <c r="C24" s="577"/>
      <c r="D24" s="590" t="s">
        <v>152</v>
      </c>
      <c r="E24" s="819" t="s">
        <v>153</v>
      </c>
      <c r="F24" s="906" t="s">
        <v>154</v>
      </c>
      <c r="G24" s="906" t="s">
        <v>155</v>
      </c>
      <c r="H24" s="906" t="s">
        <v>156</v>
      </c>
      <c r="I24" s="906" t="s">
        <v>157</v>
      </c>
      <c r="J24" s="906" t="s">
        <v>158</v>
      </c>
      <c r="K24" s="919" t="s">
        <v>159</v>
      </c>
      <c r="L24" s="671">
        <v>4</v>
      </c>
      <c r="M24" s="672">
        <v>4</v>
      </c>
      <c r="N24" s="672">
        <v>6</v>
      </c>
      <c r="O24" s="672">
        <v>7</v>
      </c>
      <c r="P24" s="672">
        <v>7</v>
      </c>
      <c r="Q24" s="945">
        <v>1</v>
      </c>
      <c r="R24" s="957">
        <v>18</v>
      </c>
      <c r="S24" s="958">
        <v>6</v>
      </c>
      <c r="T24" s="958">
        <v>5</v>
      </c>
      <c r="U24" s="958"/>
      <c r="V24" s="958">
        <v>10</v>
      </c>
      <c r="W24" s="946">
        <v>10</v>
      </c>
      <c r="X24" s="957"/>
      <c r="Y24" s="958"/>
      <c r="Z24" s="958"/>
      <c r="AA24" s="958"/>
      <c r="AB24" s="958"/>
      <c r="AC24" s="946"/>
      <c r="AD24" s="671"/>
      <c r="AE24" s="672"/>
      <c r="AF24" s="672"/>
      <c r="AG24" s="672"/>
      <c r="AH24" s="672"/>
      <c r="AI24" s="945">
        <v>1</v>
      </c>
      <c r="AJ24" s="671"/>
      <c r="AK24" s="672">
        <v>2</v>
      </c>
      <c r="AL24" s="672"/>
      <c r="AM24" s="672"/>
      <c r="AN24" s="672"/>
      <c r="AO24" s="945">
        <v>1</v>
      </c>
      <c r="AP24" s="973"/>
      <c r="AQ24" s="974">
        <v>2</v>
      </c>
      <c r="AR24" s="974"/>
      <c r="AS24" s="974"/>
      <c r="AT24" s="974">
        <v>1</v>
      </c>
      <c r="AU24" s="977">
        <v>1</v>
      </c>
      <c r="AV24" s="973"/>
      <c r="AW24" s="974">
        <v>2</v>
      </c>
      <c r="AX24" s="974"/>
      <c r="AY24" s="974"/>
      <c r="AZ24" s="974">
        <v>1</v>
      </c>
      <c r="BA24" s="977">
        <v>1</v>
      </c>
      <c r="BB24" s="973"/>
      <c r="BC24" s="974">
        <v>0.24</v>
      </c>
      <c r="BD24" s="974"/>
      <c r="BE24" s="974"/>
      <c r="BF24" s="974">
        <v>0.05</v>
      </c>
      <c r="BG24" s="977">
        <v>0.62</v>
      </c>
      <c r="BH24" s="991">
        <f t="shared" si="0"/>
        <v>22</v>
      </c>
      <c r="BI24" s="767">
        <f t="shared" si="1"/>
        <v>10</v>
      </c>
      <c r="BJ24" s="767">
        <f t="shared" si="2"/>
        <v>11</v>
      </c>
      <c r="BK24" s="767">
        <f t="shared" si="3"/>
        <v>7</v>
      </c>
      <c r="BL24" s="767">
        <f t="shared" si="4"/>
        <v>17</v>
      </c>
      <c r="BM24" s="996">
        <f>IF($A$1="补货",Q24+W24+AC24,Q24)</f>
        <v>11</v>
      </c>
      <c r="BN24" s="957"/>
      <c r="BO24" s="958"/>
      <c r="BP24" s="958"/>
      <c r="BQ24" s="958"/>
      <c r="BR24" s="958"/>
      <c r="BS24" s="946"/>
      <c r="BT24" s="766">
        <f t="shared" si="7"/>
        <v>22</v>
      </c>
      <c r="BU24" s="782">
        <f t="shared" si="7"/>
        <v>10</v>
      </c>
      <c r="BV24" s="782">
        <f t="shared" si="7"/>
        <v>11</v>
      </c>
      <c r="BW24" s="782">
        <f t="shared" si="7"/>
        <v>7</v>
      </c>
      <c r="BX24" s="782">
        <f t="shared" si="7"/>
        <v>17</v>
      </c>
      <c r="BY24" s="1007">
        <f t="shared" si="7"/>
        <v>11</v>
      </c>
      <c r="BZ24" s="1000" t="str">
        <f t="shared" si="8"/>
        <v>-</v>
      </c>
      <c r="CA24" s="1001">
        <f t="shared" si="8"/>
        <v>291.666666666667</v>
      </c>
      <c r="CB24" s="1001" t="str">
        <f t="shared" si="8"/>
        <v>-</v>
      </c>
      <c r="CC24" s="1001" t="str">
        <f t="shared" si="8"/>
        <v>-</v>
      </c>
      <c r="CD24" s="1001">
        <f t="shared" si="8"/>
        <v>2380</v>
      </c>
      <c r="CE24" s="1020">
        <f t="shared" si="8"/>
        <v>124.193548387097</v>
      </c>
      <c r="CF24">
        <v>1980</v>
      </c>
      <c r="CG24">
        <v>1980</v>
      </c>
      <c r="CH24">
        <v>1980</v>
      </c>
      <c r="CI24">
        <v>1980</v>
      </c>
      <c r="CJ24">
        <v>1980</v>
      </c>
      <c r="CK24">
        <v>1980</v>
      </c>
    </row>
    <row r="25" ht="30" customHeight="1" spans="2:89">
      <c r="B25" s="822"/>
      <c r="C25" s="822"/>
      <c r="D25" s="590" t="s">
        <v>23</v>
      </c>
      <c r="E25" s="819" t="s">
        <v>24</v>
      </c>
      <c r="F25" s="907" t="s">
        <v>160</v>
      </c>
      <c r="G25" s="907" t="s">
        <v>161</v>
      </c>
      <c r="H25" s="907" t="s">
        <v>162</v>
      </c>
      <c r="I25" s="907" t="s">
        <v>163</v>
      </c>
      <c r="J25" s="907" t="s">
        <v>164</v>
      </c>
      <c r="K25" s="922" t="s">
        <v>165</v>
      </c>
      <c r="L25" s="537">
        <v>5</v>
      </c>
      <c r="M25" s="912">
        <v>4</v>
      </c>
      <c r="N25" s="912">
        <v>4</v>
      </c>
      <c r="O25" s="912">
        <v>4</v>
      </c>
      <c r="P25" s="912">
        <v>6</v>
      </c>
      <c r="Q25" s="959">
        <v>4</v>
      </c>
      <c r="R25" s="960">
        <v>38</v>
      </c>
      <c r="S25" s="961">
        <v>35</v>
      </c>
      <c r="T25" s="961">
        <v>13</v>
      </c>
      <c r="U25" s="961">
        <v>41</v>
      </c>
      <c r="V25" s="961">
        <v>17</v>
      </c>
      <c r="W25" s="962">
        <v>20</v>
      </c>
      <c r="X25" s="960"/>
      <c r="Y25" s="961"/>
      <c r="Z25" s="961"/>
      <c r="AA25" s="961"/>
      <c r="AB25" s="961"/>
      <c r="AC25" s="962"/>
      <c r="AD25" s="537"/>
      <c r="AE25" s="912"/>
      <c r="AF25" s="912">
        <v>1</v>
      </c>
      <c r="AG25" s="912"/>
      <c r="AH25" s="912"/>
      <c r="AI25" s="959"/>
      <c r="AJ25" s="537"/>
      <c r="AK25" s="912"/>
      <c r="AL25" s="912">
        <v>3</v>
      </c>
      <c r="AM25" s="912">
        <v>1</v>
      </c>
      <c r="AN25" s="912">
        <v>1</v>
      </c>
      <c r="AO25" s="959">
        <v>1</v>
      </c>
      <c r="AP25" s="975"/>
      <c r="AQ25" s="984"/>
      <c r="AR25" s="984">
        <v>5</v>
      </c>
      <c r="AS25" s="984">
        <v>3</v>
      </c>
      <c r="AT25" s="984">
        <v>4</v>
      </c>
      <c r="AU25" s="985">
        <v>3</v>
      </c>
      <c r="AV25" s="975"/>
      <c r="AW25" s="984"/>
      <c r="AX25" s="984">
        <v>8</v>
      </c>
      <c r="AY25" s="984">
        <v>3</v>
      </c>
      <c r="AZ25" s="984">
        <v>9</v>
      </c>
      <c r="BA25" s="985">
        <v>6</v>
      </c>
      <c r="BB25" s="975"/>
      <c r="BC25" s="984"/>
      <c r="BD25" s="984">
        <v>0.66</v>
      </c>
      <c r="BE25" s="984">
        <v>0.22</v>
      </c>
      <c r="BF25" s="984">
        <v>0.35</v>
      </c>
      <c r="BG25" s="985">
        <v>0.27</v>
      </c>
      <c r="BH25" s="768">
        <f t="shared" si="0"/>
        <v>43</v>
      </c>
      <c r="BI25" s="769">
        <f t="shared" si="1"/>
        <v>39</v>
      </c>
      <c r="BJ25" s="769">
        <f t="shared" si="2"/>
        <v>17</v>
      </c>
      <c r="BK25" s="769">
        <f t="shared" si="3"/>
        <v>45</v>
      </c>
      <c r="BL25" s="769">
        <f t="shared" si="4"/>
        <v>23</v>
      </c>
      <c r="BM25" s="998">
        <f>IF($A$1="补货",Q25+W25+AC25,Q25)</f>
        <v>24</v>
      </c>
      <c r="BN25" s="960"/>
      <c r="BO25" s="961"/>
      <c r="BP25" s="961"/>
      <c r="BQ25" s="961"/>
      <c r="BR25" s="961"/>
      <c r="BS25" s="962"/>
      <c r="BT25" s="783">
        <f t="shared" si="7"/>
        <v>43</v>
      </c>
      <c r="BU25" s="784">
        <f t="shared" si="7"/>
        <v>39</v>
      </c>
      <c r="BV25" s="784">
        <f t="shared" si="7"/>
        <v>17</v>
      </c>
      <c r="BW25" s="784">
        <f t="shared" si="7"/>
        <v>45</v>
      </c>
      <c r="BX25" s="784">
        <f t="shared" si="7"/>
        <v>23</v>
      </c>
      <c r="BY25" s="1013">
        <f t="shared" si="7"/>
        <v>24</v>
      </c>
      <c r="BZ25" s="1004" t="str">
        <f t="shared" si="8"/>
        <v>-</v>
      </c>
      <c r="CA25" s="1012" t="str">
        <f t="shared" si="8"/>
        <v>-</v>
      </c>
      <c r="CB25" s="1012">
        <f t="shared" si="8"/>
        <v>180.30303030303</v>
      </c>
      <c r="CC25" s="1012">
        <f t="shared" si="8"/>
        <v>1431.81818181818</v>
      </c>
      <c r="CD25" s="1012">
        <f t="shared" si="8"/>
        <v>460</v>
      </c>
      <c r="CE25" s="1023">
        <f t="shared" si="8"/>
        <v>622.222222222222</v>
      </c>
      <c r="CF25">
        <v>1980</v>
      </c>
      <c r="CG25">
        <v>1980</v>
      </c>
      <c r="CH25">
        <v>1980</v>
      </c>
      <c r="CI25">
        <v>1980</v>
      </c>
      <c r="CJ25">
        <v>1980</v>
      </c>
      <c r="CK25">
        <v>1980</v>
      </c>
    </row>
    <row r="26" ht="30" customHeight="1" spans="2:89">
      <c r="B26" s="822"/>
      <c r="C26" s="822"/>
      <c r="D26" s="590" t="s">
        <v>30</v>
      </c>
      <c r="E26" s="819" t="s">
        <v>31</v>
      </c>
      <c r="F26" s="907" t="s">
        <v>166</v>
      </c>
      <c r="G26" s="907" t="s">
        <v>167</v>
      </c>
      <c r="H26" s="907" t="s">
        <v>168</v>
      </c>
      <c r="I26" s="907" t="s">
        <v>169</v>
      </c>
      <c r="J26" s="907" t="s">
        <v>170</v>
      </c>
      <c r="K26" s="922" t="s">
        <v>171</v>
      </c>
      <c r="L26" s="537">
        <v>7</v>
      </c>
      <c r="M26" s="912">
        <v>7</v>
      </c>
      <c r="N26" s="912">
        <v>2</v>
      </c>
      <c r="O26" s="912">
        <v>3</v>
      </c>
      <c r="P26" s="912">
        <v>4</v>
      </c>
      <c r="Q26" s="959">
        <v>8</v>
      </c>
      <c r="R26" s="960">
        <v>5</v>
      </c>
      <c r="S26" s="961">
        <v>5</v>
      </c>
      <c r="T26" s="961">
        <v>10</v>
      </c>
      <c r="U26" s="961">
        <v>10</v>
      </c>
      <c r="V26" s="961">
        <v>10</v>
      </c>
      <c r="W26" s="962">
        <v>10</v>
      </c>
      <c r="X26" s="960"/>
      <c r="Y26" s="961"/>
      <c r="Z26" s="961"/>
      <c r="AA26" s="961"/>
      <c r="AB26" s="961"/>
      <c r="AC26" s="962"/>
      <c r="AD26" s="537"/>
      <c r="AE26" s="912"/>
      <c r="AF26" s="912"/>
      <c r="AG26" s="912"/>
      <c r="AH26" s="912"/>
      <c r="AI26" s="959"/>
      <c r="AJ26" s="537"/>
      <c r="AK26" s="912"/>
      <c r="AL26" s="912"/>
      <c r="AM26" s="912"/>
      <c r="AN26" s="912"/>
      <c r="AO26" s="959"/>
      <c r="AP26" s="975"/>
      <c r="AQ26" s="984"/>
      <c r="AR26" s="984"/>
      <c r="AS26" s="984"/>
      <c r="AT26" s="984"/>
      <c r="AU26" s="985"/>
      <c r="AV26" s="975"/>
      <c r="AW26" s="984"/>
      <c r="AX26" s="984"/>
      <c r="AY26" s="984"/>
      <c r="AZ26" s="984">
        <v>1</v>
      </c>
      <c r="BA26" s="985"/>
      <c r="BB26" s="975"/>
      <c r="BC26" s="984"/>
      <c r="BD26" s="984"/>
      <c r="BE26" s="984"/>
      <c r="BF26" s="984">
        <v>0.02</v>
      </c>
      <c r="BG26" s="985"/>
      <c r="BH26" s="768">
        <f t="shared" si="0"/>
        <v>12</v>
      </c>
      <c r="BI26" s="769">
        <f t="shared" si="1"/>
        <v>12</v>
      </c>
      <c r="BJ26" s="769">
        <f t="shared" si="2"/>
        <v>12</v>
      </c>
      <c r="BK26" s="769">
        <f t="shared" si="3"/>
        <v>13</v>
      </c>
      <c r="BL26" s="769">
        <f t="shared" si="4"/>
        <v>14</v>
      </c>
      <c r="BM26" s="998">
        <f>IF($A$1="补货",Q26+W26+AC26,Q26)</f>
        <v>18</v>
      </c>
      <c r="BN26" s="960"/>
      <c r="BO26" s="961"/>
      <c r="BP26" s="961"/>
      <c r="BQ26" s="961"/>
      <c r="BR26" s="961"/>
      <c r="BS26" s="962"/>
      <c r="BT26" s="783">
        <f t="shared" si="7"/>
        <v>12</v>
      </c>
      <c r="BU26" s="784">
        <f t="shared" si="7"/>
        <v>12</v>
      </c>
      <c r="BV26" s="784">
        <f t="shared" si="7"/>
        <v>12</v>
      </c>
      <c r="BW26" s="784">
        <f t="shared" si="7"/>
        <v>13</v>
      </c>
      <c r="BX26" s="784">
        <f t="shared" si="7"/>
        <v>14</v>
      </c>
      <c r="BY26" s="1013">
        <f t="shared" si="7"/>
        <v>18</v>
      </c>
      <c r="BZ26" s="1004" t="str">
        <f t="shared" si="8"/>
        <v>-</v>
      </c>
      <c r="CA26" s="1012" t="str">
        <f t="shared" si="8"/>
        <v>-</v>
      </c>
      <c r="CB26" s="1012" t="str">
        <f t="shared" si="8"/>
        <v>-</v>
      </c>
      <c r="CC26" s="1012" t="str">
        <f t="shared" si="8"/>
        <v>-</v>
      </c>
      <c r="CD26" s="1012">
        <f t="shared" si="8"/>
        <v>4900</v>
      </c>
      <c r="CE26" s="1023" t="str">
        <f t="shared" si="8"/>
        <v>-</v>
      </c>
      <c r="CF26">
        <v>1980</v>
      </c>
      <c r="CG26">
        <v>1980</v>
      </c>
      <c r="CH26">
        <v>1980</v>
      </c>
      <c r="CI26">
        <v>1980</v>
      </c>
      <c r="CJ26">
        <v>1980</v>
      </c>
      <c r="CK26">
        <v>1980</v>
      </c>
    </row>
    <row r="27" ht="30" customHeight="1" spans="2:89">
      <c r="B27" s="826"/>
      <c r="C27" s="826"/>
      <c r="D27" s="590" t="s">
        <v>129</v>
      </c>
      <c r="E27" s="819" t="s">
        <v>130</v>
      </c>
      <c r="F27" s="905" t="s">
        <v>172</v>
      </c>
      <c r="G27" s="905" t="s">
        <v>173</v>
      </c>
      <c r="H27" s="905" t="s">
        <v>174</v>
      </c>
      <c r="I27" s="905" t="s">
        <v>175</v>
      </c>
      <c r="J27" s="905" t="s">
        <v>176</v>
      </c>
      <c r="K27" s="920" t="s">
        <v>177</v>
      </c>
      <c r="L27" s="548">
        <v>11</v>
      </c>
      <c r="M27" s="915">
        <v>2</v>
      </c>
      <c r="N27" s="915">
        <v>2</v>
      </c>
      <c r="O27" s="915">
        <v>4</v>
      </c>
      <c r="P27" s="915">
        <v>3</v>
      </c>
      <c r="Q27" s="947">
        <v>7</v>
      </c>
      <c r="R27" s="963">
        <v>5</v>
      </c>
      <c r="S27" s="964">
        <v>10</v>
      </c>
      <c r="T27" s="964">
        <v>10</v>
      </c>
      <c r="U27" s="964">
        <v>8</v>
      </c>
      <c r="V27" s="964">
        <v>4</v>
      </c>
      <c r="W27" s="950">
        <v>15</v>
      </c>
      <c r="X27" s="963"/>
      <c r="Y27" s="964"/>
      <c r="Z27" s="964"/>
      <c r="AA27" s="964"/>
      <c r="AB27" s="964"/>
      <c r="AC27" s="950"/>
      <c r="AD27" s="548"/>
      <c r="AE27" s="915"/>
      <c r="AF27" s="915"/>
      <c r="AG27" s="915"/>
      <c r="AH27" s="915"/>
      <c r="AI27" s="947"/>
      <c r="AJ27" s="548"/>
      <c r="AK27" s="915"/>
      <c r="AL27" s="915">
        <v>1</v>
      </c>
      <c r="AM27" s="915"/>
      <c r="AN27" s="915"/>
      <c r="AO27" s="947"/>
      <c r="AP27" s="978"/>
      <c r="AQ27" s="979"/>
      <c r="AR27" s="979">
        <v>1</v>
      </c>
      <c r="AS27" s="979"/>
      <c r="AT27" s="979"/>
      <c r="AU27" s="980"/>
      <c r="AV27" s="978"/>
      <c r="AW27" s="979"/>
      <c r="AX27" s="979">
        <v>1</v>
      </c>
      <c r="AY27" s="979"/>
      <c r="AZ27" s="979">
        <v>1</v>
      </c>
      <c r="BA27" s="980"/>
      <c r="BB27" s="978"/>
      <c r="BC27" s="979"/>
      <c r="BD27" s="979">
        <v>0.12</v>
      </c>
      <c r="BE27" s="979"/>
      <c r="BF27" s="979">
        <v>0.02</v>
      </c>
      <c r="BG27" s="980"/>
      <c r="BH27" s="770">
        <f t="shared" si="0"/>
        <v>16</v>
      </c>
      <c r="BI27" s="771">
        <f t="shared" si="1"/>
        <v>12</v>
      </c>
      <c r="BJ27" s="771">
        <f t="shared" si="2"/>
        <v>12</v>
      </c>
      <c r="BK27" s="771">
        <f t="shared" si="3"/>
        <v>12</v>
      </c>
      <c r="BL27" s="771">
        <f t="shared" si="4"/>
        <v>7</v>
      </c>
      <c r="BM27" s="997">
        <f>IF($A$1="补货",Q27+W27+AC27,Q27)</f>
        <v>22</v>
      </c>
      <c r="BN27" s="963"/>
      <c r="BO27" s="964"/>
      <c r="BP27" s="964"/>
      <c r="BQ27" s="964"/>
      <c r="BR27" s="964"/>
      <c r="BS27" s="950"/>
      <c r="BT27" s="785">
        <f t="shared" si="7"/>
        <v>16</v>
      </c>
      <c r="BU27" s="786">
        <f t="shared" si="7"/>
        <v>12</v>
      </c>
      <c r="BV27" s="786">
        <f t="shared" si="7"/>
        <v>12</v>
      </c>
      <c r="BW27" s="786">
        <f t="shared" si="7"/>
        <v>12</v>
      </c>
      <c r="BX27" s="786">
        <f t="shared" si="7"/>
        <v>7</v>
      </c>
      <c r="BY27" s="1008">
        <f t="shared" si="7"/>
        <v>22</v>
      </c>
      <c r="BZ27" s="1009" t="str">
        <f t="shared" si="8"/>
        <v>-</v>
      </c>
      <c r="CA27" s="1010" t="str">
        <f t="shared" si="8"/>
        <v>-</v>
      </c>
      <c r="CB27" s="1010">
        <f t="shared" si="8"/>
        <v>700</v>
      </c>
      <c r="CC27" s="1010" t="str">
        <f t="shared" si="8"/>
        <v>-</v>
      </c>
      <c r="CD27" s="1010">
        <f t="shared" si="8"/>
        <v>2450</v>
      </c>
      <c r="CE27" s="1021" t="str">
        <f t="shared" si="8"/>
        <v>-</v>
      </c>
      <c r="CF27">
        <v>1980</v>
      </c>
      <c r="CG27">
        <v>1980</v>
      </c>
      <c r="CH27">
        <v>1980</v>
      </c>
      <c r="CI27">
        <v>1980</v>
      </c>
      <c r="CJ27">
        <v>1980</v>
      </c>
      <c r="CK27">
        <v>1980</v>
      </c>
    </row>
    <row r="28" ht="140.1" customHeight="1" spans="2:87">
      <c r="B28" s="816" t="s">
        <v>178</v>
      </c>
      <c r="C28" s="816"/>
      <c r="D28" s="590" t="s">
        <v>179</v>
      </c>
      <c r="E28" s="819" t="s">
        <v>179</v>
      </c>
      <c r="F28" s="908" t="s">
        <v>180</v>
      </c>
      <c r="G28" s="908" t="s">
        <v>181</v>
      </c>
      <c r="H28" s="908" t="s">
        <v>182</v>
      </c>
      <c r="I28" s="908" t="s">
        <v>183</v>
      </c>
      <c r="J28" s="923"/>
      <c r="K28" s="924"/>
      <c r="L28" s="925">
        <v>4</v>
      </c>
      <c r="M28" s="926">
        <v>3</v>
      </c>
      <c r="N28" s="926">
        <v>5</v>
      </c>
      <c r="O28" s="926">
        <v>8</v>
      </c>
      <c r="P28" s="927"/>
      <c r="Q28" s="965"/>
      <c r="R28" s="966">
        <v>3</v>
      </c>
      <c r="S28" s="967">
        <v>10</v>
      </c>
      <c r="T28" s="967"/>
      <c r="U28" s="967">
        <v>5</v>
      </c>
      <c r="V28" s="968"/>
      <c r="W28" s="969"/>
      <c r="X28" s="966"/>
      <c r="Y28" s="967"/>
      <c r="Z28" s="967"/>
      <c r="AA28" s="967"/>
      <c r="AB28" s="968"/>
      <c r="AC28" s="969"/>
      <c r="AD28" s="925"/>
      <c r="AE28" s="926"/>
      <c r="AF28" s="926"/>
      <c r="AG28" s="926"/>
      <c r="AH28" s="927"/>
      <c r="AI28" s="965"/>
      <c r="AJ28" s="925"/>
      <c r="AK28" s="926"/>
      <c r="AL28" s="926"/>
      <c r="AM28" s="926"/>
      <c r="AN28" s="927"/>
      <c r="AO28" s="965"/>
      <c r="AP28" s="986"/>
      <c r="AQ28" s="987">
        <v>1</v>
      </c>
      <c r="AR28" s="987">
        <v>1</v>
      </c>
      <c r="AS28" s="987"/>
      <c r="AT28" s="968"/>
      <c r="AU28" s="969"/>
      <c r="AV28" s="986"/>
      <c r="AW28" s="987">
        <v>2</v>
      </c>
      <c r="AX28" s="987">
        <v>1</v>
      </c>
      <c r="AY28" s="987"/>
      <c r="AZ28" s="968"/>
      <c r="BA28" s="969"/>
      <c r="BB28" s="986"/>
      <c r="BC28" s="987">
        <v>0.07</v>
      </c>
      <c r="BD28" s="987">
        <v>0.05</v>
      </c>
      <c r="BE28" s="987"/>
      <c r="BF28" s="968"/>
      <c r="BG28" s="969"/>
      <c r="BH28" s="993">
        <f t="shared" ref="BH28:BK30" si="13">IF($A$1="补货",L28+R28+X28,L28)</f>
        <v>7</v>
      </c>
      <c r="BI28" s="994">
        <f t="shared" si="13"/>
        <v>13</v>
      </c>
      <c r="BJ28" s="994">
        <f t="shared" si="13"/>
        <v>5</v>
      </c>
      <c r="BK28" s="994">
        <f t="shared" si="13"/>
        <v>13</v>
      </c>
      <c r="BL28" s="968"/>
      <c r="BM28" s="969"/>
      <c r="BN28" s="966"/>
      <c r="BO28" s="967"/>
      <c r="BP28" s="967"/>
      <c r="BQ28" s="967"/>
      <c r="BR28" s="968"/>
      <c r="BS28" s="969"/>
      <c r="BT28" s="999">
        <f t="shared" si="7"/>
        <v>7</v>
      </c>
      <c r="BU28" s="1014">
        <f t="shared" si="7"/>
        <v>13</v>
      </c>
      <c r="BV28" s="1014">
        <f t="shared" si="7"/>
        <v>5</v>
      </c>
      <c r="BW28" s="1014">
        <f t="shared" si="7"/>
        <v>13</v>
      </c>
      <c r="BX28" s="968"/>
      <c r="BY28" s="969"/>
      <c r="BZ28" s="1015" t="str">
        <f t="shared" si="8"/>
        <v>-</v>
      </c>
      <c r="CA28" s="1016">
        <f t="shared" si="8"/>
        <v>1300</v>
      </c>
      <c r="CB28" s="1016">
        <f t="shared" si="8"/>
        <v>700</v>
      </c>
      <c r="CC28" s="1016" t="str">
        <f t="shared" si="8"/>
        <v>-</v>
      </c>
      <c r="CD28" s="1024" t="str">
        <f t="shared" si="8"/>
        <v>-</v>
      </c>
      <c r="CE28" s="1025" t="str">
        <f t="shared" si="8"/>
        <v>-</v>
      </c>
      <c r="CF28">
        <v>1480</v>
      </c>
      <c r="CG28">
        <v>1480</v>
      </c>
      <c r="CH28">
        <v>1480</v>
      </c>
      <c r="CI28">
        <v>1480</v>
      </c>
    </row>
    <row r="29" ht="60" customHeight="1" spans="2:88">
      <c r="B29" s="577" t="s">
        <v>184</v>
      </c>
      <c r="C29" s="577"/>
      <c r="D29" s="590" t="s">
        <v>23</v>
      </c>
      <c r="E29" s="819" t="s">
        <v>24</v>
      </c>
      <c r="F29" s="906" t="s">
        <v>185</v>
      </c>
      <c r="G29" s="906" t="s">
        <v>186</v>
      </c>
      <c r="H29" s="906" t="s">
        <v>187</v>
      </c>
      <c r="I29" s="906" t="s">
        <v>188</v>
      </c>
      <c r="J29" s="906" t="s">
        <v>189</v>
      </c>
      <c r="K29" s="916"/>
      <c r="L29" s="671">
        <v>4</v>
      </c>
      <c r="M29" s="672">
        <v>3</v>
      </c>
      <c r="N29" s="672">
        <v>4</v>
      </c>
      <c r="O29" s="672">
        <v>12</v>
      </c>
      <c r="P29" s="672">
        <v>6</v>
      </c>
      <c r="Q29" s="931"/>
      <c r="R29" s="957">
        <v>10</v>
      </c>
      <c r="S29" s="958">
        <v>20</v>
      </c>
      <c r="T29" s="958">
        <v>80</v>
      </c>
      <c r="U29" s="958">
        <v>30</v>
      </c>
      <c r="V29" s="958">
        <v>34</v>
      </c>
      <c r="W29" s="934"/>
      <c r="X29" s="957"/>
      <c r="Y29" s="958"/>
      <c r="Z29" s="958"/>
      <c r="AA29" s="958"/>
      <c r="AB29" s="958"/>
      <c r="AC29" s="934"/>
      <c r="AD29" s="671">
        <v>1</v>
      </c>
      <c r="AE29" s="672"/>
      <c r="AF29" s="672"/>
      <c r="AG29" s="672"/>
      <c r="AH29" s="672"/>
      <c r="AI29" s="931"/>
      <c r="AJ29" s="671">
        <v>1</v>
      </c>
      <c r="AK29" s="672">
        <v>1</v>
      </c>
      <c r="AL29" s="672">
        <v>3</v>
      </c>
      <c r="AM29" s="672"/>
      <c r="AN29" s="672"/>
      <c r="AO29" s="931"/>
      <c r="AP29" s="973">
        <v>1</v>
      </c>
      <c r="AQ29" s="974">
        <v>1</v>
      </c>
      <c r="AR29" s="974">
        <v>5</v>
      </c>
      <c r="AS29" s="974">
        <v>2</v>
      </c>
      <c r="AT29" s="974">
        <v>2</v>
      </c>
      <c r="AU29" s="934"/>
      <c r="AV29" s="973">
        <v>2</v>
      </c>
      <c r="AW29" s="974">
        <v>3</v>
      </c>
      <c r="AX29" s="974">
        <v>7</v>
      </c>
      <c r="AY29" s="974">
        <v>7</v>
      </c>
      <c r="AZ29" s="974">
        <v>5</v>
      </c>
      <c r="BA29" s="934"/>
      <c r="BB29" s="973">
        <v>0.29</v>
      </c>
      <c r="BC29" s="974">
        <v>0.15</v>
      </c>
      <c r="BD29" s="974">
        <v>0.49</v>
      </c>
      <c r="BE29" s="974">
        <v>0.18</v>
      </c>
      <c r="BF29" s="974">
        <v>0.15</v>
      </c>
      <c r="BG29" s="934"/>
      <c r="BH29" s="991">
        <f t="shared" si="13"/>
        <v>14</v>
      </c>
      <c r="BI29" s="767">
        <f t="shared" si="13"/>
        <v>23</v>
      </c>
      <c r="BJ29" s="767">
        <f t="shared" si="13"/>
        <v>84</v>
      </c>
      <c r="BK29" s="767">
        <f t="shared" si="13"/>
        <v>42</v>
      </c>
      <c r="BL29" s="767">
        <f>IF($A$1="补货",P29+V29+AB29,P29)</f>
        <v>40</v>
      </c>
      <c r="BM29" s="934"/>
      <c r="BN29" s="957"/>
      <c r="BO29" s="958"/>
      <c r="BP29" s="958"/>
      <c r="BQ29" s="958"/>
      <c r="BR29" s="958"/>
      <c r="BS29" s="934"/>
      <c r="BT29" s="766">
        <f t="shared" si="7"/>
        <v>14</v>
      </c>
      <c r="BU29" s="782">
        <f t="shared" si="7"/>
        <v>23</v>
      </c>
      <c r="BV29" s="782">
        <f t="shared" si="7"/>
        <v>84</v>
      </c>
      <c r="BW29" s="782">
        <f t="shared" si="7"/>
        <v>42</v>
      </c>
      <c r="BX29" s="782">
        <f t="shared" si="7"/>
        <v>40</v>
      </c>
      <c r="BY29" s="934"/>
      <c r="BZ29" s="1000">
        <f t="shared" si="8"/>
        <v>337.931034482759</v>
      </c>
      <c r="CA29" s="1001">
        <f t="shared" si="8"/>
        <v>1073.33333333333</v>
      </c>
      <c r="CB29" s="1001">
        <f t="shared" si="8"/>
        <v>1200</v>
      </c>
      <c r="CC29" s="1001">
        <f t="shared" si="8"/>
        <v>1633.33333333333</v>
      </c>
      <c r="CD29" s="1001">
        <f t="shared" si="8"/>
        <v>1866.66666666667</v>
      </c>
      <c r="CE29" s="1017" t="str">
        <f t="shared" si="8"/>
        <v>-</v>
      </c>
      <c r="CF29">
        <v>2180</v>
      </c>
      <c r="CG29">
        <v>2180</v>
      </c>
      <c r="CH29">
        <v>2180</v>
      </c>
      <c r="CI29">
        <v>2180</v>
      </c>
      <c r="CJ29">
        <v>2180</v>
      </c>
    </row>
    <row r="30" ht="60" customHeight="1" spans="2:88">
      <c r="B30" s="826"/>
      <c r="C30" s="826"/>
      <c r="D30" s="590" t="s">
        <v>30</v>
      </c>
      <c r="E30" s="819" t="s">
        <v>31</v>
      </c>
      <c r="F30" s="905" t="s">
        <v>190</v>
      </c>
      <c r="G30" s="905" t="s">
        <v>191</v>
      </c>
      <c r="H30" s="905" t="s">
        <v>192</v>
      </c>
      <c r="I30" s="905" t="s">
        <v>193</v>
      </c>
      <c r="J30" s="905" t="s">
        <v>194</v>
      </c>
      <c r="K30" s="918"/>
      <c r="L30" s="677">
        <v>7</v>
      </c>
      <c r="M30" s="678">
        <v>2</v>
      </c>
      <c r="N30" s="678">
        <v>8</v>
      </c>
      <c r="O30" s="678">
        <v>6</v>
      </c>
      <c r="P30" s="678">
        <v>8</v>
      </c>
      <c r="Q30" s="940"/>
      <c r="R30" s="963">
        <v>14</v>
      </c>
      <c r="S30" s="964">
        <v>20</v>
      </c>
      <c r="T30" s="964">
        <v>5</v>
      </c>
      <c r="U30" s="964">
        <v>27</v>
      </c>
      <c r="V30" s="964">
        <v>19</v>
      </c>
      <c r="W30" s="943"/>
      <c r="X30" s="963"/>
      <c r="Y30" s="964"/>
      <c r="Z30" s="964"/>
      <c r="AA30" s="964"/>
      <c r="AB30" s="964"/>
      <c r="AC30" s="943"/>
      <c r="AD30" s="677"/>
      <c r="AE30" s="678">
        <v>1</v>
      </c>
      <c r="AF30" s="678">
        <v>1</v>
      </c>
      <c r="AG30" s="678"/>
      <c r="AH30" s="678"/>
      <c r="AI30" s="940"/>
      <c r="AJ30" s="677"/>
      <c r="AK30" s="678">
        <v>1</v>
      </c>
      <c r="AL30" s="678">
        <v>2</v>
      </c>
      <c r="AM30" s="678">
        <v>1</v>
      </c>
      <c r="AN30" s="678">
        <v>3</v>
      </c>
      <c r="AO30" s="940"/>
      <c r="AP30" s="978"/>
      <c r="AQ30" s="979">
        <v>2</v>
      </c>
      <c r="AR30" s="979">
        <v>2</v>
      </c>
      <c r="AS30" s="979">
        <v>4</v>
      </c>
      <c r="AT30" s="979">
        <v>4</v>
      </c>
      <c r="AU30" s="943"/>
      <c r="AV30" s="978"/>
      <c r="AW30" s="979">
        <v>3</v>
      </c>
      <c r="AX30" s="979">
        <v>6</v>
      </c>
      <c r="AY30" s="979">
        <v>12</v>
      </c>
      <c r="AZ30" s="979">
        <v>6</v>
      </c>
      <c r="BA30" s="943"/>
      <c r="BB30" s="978"/>
      <c r="BC30" s="979">
        <v>0.34</v>
      </c>
      <c r="BD30" s="979">
        <v>0.45</v>
      </c>
      <c r="BE30" s="979">
        <v>0.4</v>
      </c>
      <c r="BF30" s="979">
        <v>0.44</v>
      </c>
      <c r="BG30" s="943"/>
      <c r="BH30" s="770">
        <f t="shared" si="13"/>
        <v>21</v>
      </c>
      <c r="BI30" s="771">
        <f t="shared" si="13"/>
        <v>22</v>
      </c>
      <c r="BJ30" s="771">
        <f t="shared" si="13"/>
        <v>13</v>
      </c>
      <c r="BK30" s="771">
        <f t="shared" si="13"/>
        <v>33</v>
      </c>
      <c r="BL30" s="771">
        <f>IF($A$1="补货",P30+V30+AB30,P30)</f>
        <v>27</v>
      </c>
      <c r="BM30" s="943"/>
      <c r="BN30" s="963"/>
      <c r="BO30" s="964"/>
      <c r="BP30" s="964"/>
      <c r="BQ30" s="964"/>
      <c r="BR30" s="964"/>
      <c r="BS30" s="943"/>
      <c r="BT30" s="785">
        <f t="shared" si="7"/>
        <v>21</v>
      </c>
      <c r="BU30" s="786">
        <f t="shared" si="7"/>
        <v>22</v>
      </c>
      <c r="BV30" s="786">
        <f t="shared" si="7"/>
        <v>13</v>
      </c>
      <c r="BW30" s="786">
        <f t="shared" si="7"/>
        <v>33</v>
      </c>
      <c r="BX30" s="786">
        <f t="shared" si="7"/>
        <v>27</v>
      </c>
      <c r="BY30" s="943"/>
      <c r="BZ30" s="1009" t="str">
        <f t="shared" si="8"/>
        <v>-</v>
      </c>
      <c r="CA30" s="1010">
        <f t="shared" si="8"/>
        <v>452.941176470588</v>
      </c>
      <c r="CB30" s="1010">
        <f t="shared" si="8"/>
        <v>202.222222222222</v>
      </c>
      <c r="CC30" s="1010">
        <f t="shared" si="8"/>
        <v>577.5</v>
      </c>
      <c r="CD30" s="1010">
        <f t="shared" si="8"/>
        <v>429.545454545455</v>
      </c>
      <c r="CE30" s="1019" t="str">
        <f t="shared" si="8"/>
        <v>-</v>
      </c>
      <c r="CF30">
        <v>2180</v>
      </c>
      <c r="CG30">
        <v>2180</v>
      </c>
      <c r="CH30">
        <v>2180</v>
      </c>
      <c r="CI30">
        <v>2180</v>
      </c>
      <c r="CJ30">
        <v>2180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755</v>
      </c>
      <c r="K3" s="96" t="s">
        <v>756</v>
      </c>
      <c r="L3" s="58" t="s">
        <v>195</v>
      </c>
      <c r="M3" s="58" t="s">
        <v>757</v>
      </c>
    </row>
    <row r="4" ht="50.1" customHeight="1" spans="2:1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102">
        <v>12.8</v>
      </c>
      <c r="K25" s="102">
        <f t="shared" si="1"/>
        <v>13</v>
      </c>
      <c r="L25" s="103">
        <f>'在庫（袜子）'!U25</f>
        <v>0</v>
      </c>
      <c r="M25" s="104">
        <f t="shared" si="0"/>
        <v>0</v>
      </c>
    </row>
    <row r="26" ht="50.1" customHeight="1" spans="2:1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112" t="s">
        <v>441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97" t="s">
        <v>441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130" t="s">
        <v>441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131" t="s">
        <v>441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132" t="s">
        <v>441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125" t="s">
        <v>441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133" t="s">
        <v>441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131" t="s">
        <v>441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132" t="s">
        <v>441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125" t="s">
        <v>441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133" t="s">
        <v>441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134" t="s">
        <v>441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135" t="s">
        <v>441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128" t="s">
        <v>441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129" t="s">
        <v>441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112" t="s">
        <v>441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97" t="s">
        <v>441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36" t="s">
        <v>454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37" t="s">
        <v>454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112" t="s">
        <v>441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97" t="s">
        <v>441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36" t="s">
        <v>454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37" t="s">
        <v>454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144" t="s">
        <v>441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189" t="s">
        <v>441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190" t="s">
        <v>441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543</v>
      </c>
      <c r="C67" s="145" t="s">
        <v>437</v>
      </c>
      <c r="D67" s="146" t="s">
        <v>544</v>
      </c>
      <c r="E67" s="147"/>
      <c r="F67" s="148" t="s">
        <v>16</v>
      </c>
      <c r="G67" s="148" t="s">
        <v>466</v>
      </c>
      <c r="H67" s="148" t="s">
        <v>444</v>
      </c>
      <c r="I67" s="191" t="s">
        <v>441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468</v>
      </c>
      <c r="H68" s="152" t="s">
        <v>447</v>
      </c>
      <c r="I68" s="152" t="s">
        <v>441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470</v>
      </c>
      <c r="H69" s="156" t="s">
        <v>450</v>
      </c>
      <c r="I69" s="198" t="s">
        <v>441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204" t="s">
        <v>441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206" t="s">
        <v>441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208" t="s">
        <v>441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209" t="s">
        <v>441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204" t="s">
        <v>441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206" t="s">
        <v>441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208" t="s">
        <v>441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208" t="s">
        <v>441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207">
        <v>13.3</v>
      </c>
      <c r="K88" s="207">
        <f t="shared" si="3"/>
        <v>13.5</v>
      </c>
      <c r="L88" s="99">
        <f>'在庫（袜子）'!U88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580</v>
      </c>
      <c r="C90" s="145" t="s">
        <v>473</v>
      </c>
      <c r="D90" s="146" t="s">
        <v>581</v>
      </c>
      <c r="E90" s="147"/>
      <c r="F90" s="148" t="s">
        <v>16</v>
      </c>
      <c r="G90" s="148" t="s">
        <v>466</v>
      </c>
      <c r="H90" s="148" t="s">
        <v>444</v>
      </c>
      <c r="I90" s="191" t="s">
        <v>454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468</v>
      </c>
      <c r="H91" s="152" t="s">
        <v>447</v>
      </c>
      <c r="I91" s="152" t="s">
        <v>454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470</v>
      </c>
      <c r="H92" s="156" t="s">
        <v>450</v>
      </c>
      <c r="I92" s="198" t="s">
        <v>454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217" t="s">
        <v>454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223" t="s">
        <v>454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224" t="s">
        <v>454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203" t="s">
        <v>454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596</v>
      </c>
      <c r="C100" s="169" t="s">
        <v>473</v>
      </c>
      <c r="D100" s="170" t="s">
        <v>597</v>
      </c>
      <c r="E100" s="147"/>
      <c r="F100" s="148" t="s">
        <v>16</v>
      </c>
      <c r="G100" s="148" t="s">
        <v>466</v>
      </c>
      <c r="H100" s="148" t="s">
        <v>444</v>
      </c>
      <c r="I100" s="148" t="s">
        <v>454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468</v>
      </c>
      <c r="H101" s="152" t="s">
        <v>447</v>
      </c>
      <c r="I101" s="152" t="s">
        <v>454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470</v>
      </c>
      <c r="H102" s="156" t="s">
        <v>450</v>
      </c>
      <c r="I102" s="156" t="s">
        <v>454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225" t="s">
        <v>454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202" t="s">
        <v>454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226" t="s">
        <v>454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473</v>
      </c>
      <c r="D112" s="179" t="s">
        <v>620</v>
      </c>
      <c r="E112" s="180"/>
      <c r="F112" s="148" t="s">
        <v>16</v>
      </c>
      <c r="G112" s="148" t="s">
        <v>466</v>
      </c>
      <c r="H112" s="148" t="s">
        <v>444</v>
      </c>
      <c r="I112" s="148" t="s">
        <v>454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468</v>
      </c>
      <c r="H113" s="152" t="s">
        <v>447</v>
      </c>
      <c r="I113" s="152" t="s">
        <v>454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470</v>
      </c>
      <c r="H114" s="156" t="s">
        <v>450</v>
      </c>
      <c r="I114" s="156" t="s">
        <v>454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144" t="s">
        <v>441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189" t="s">
        <v>441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226" t="s">
        <v>454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473</v>
      </c>
      <c r="D118" s="162" t="s">
        <v>1573</v>
      </c>
      <c r="E118" s="167"/>
      <c r="F118" s="95" t="s">
        <v>16</v>
      </c>
      <c r="G118" s="67" t="s">
        <v>1574</v>
      </c>
      <c r="H118" s="67" t="s">
        <v>627</v>
      </c>
      <c r="I118" s="213" t="s">
        <v>441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629</v>
      </c>
      <c r="H119" s="62" t="s">
        <v>444</v>
      </c>
      <c r="I119" s="142" t="s">
        <v>441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631</v>
      </c>
      <c r="H120" s="65" t="s">
        <v>447</v>
      </c>
      <c r="I120" s="203" t="s">
        <v>454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634</v>
      </c>
      <c r="C121" s="145" t="s">
        <v>473</v>
      </c>
      <c r="D121" s="146" t="s">
        <v>635</v>
      </c>
      <c r="E121" s="185"/>
      <c r="F121" s="148" t="s">
        <v>16</v>
      </c>
      <c r="G121" s="186" t="s">
        <v>636</v>
      </c>
      <c r="H121" s="186" t="s">
        <v>440</v>
      </c>
      <c r="I121" s="191" t="s">
        <v>441</v>
      </c>
      <c r="J121" s="192">
        <v>14.5</v>
      </c>
      <c r="K121" s="192">
        <f t="shared" si="5"/>
        <v>14.7</v>
      </c>
      <c r="L121" s="193">
        <f>'在庫（袜子）'!U118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638</v>
      </c>
      <c r="H122" s="187" t="s">
        <v>444</v>
      </c>
      <c r="I122" s="152" t="s">
        <v>454</v>
      </c>
      <c r="J122" s="195">
        <v>14.5</v>
      </c>
      <c r="K122" s="195">
        <f t="shared" si="5"/>
        <v>14.7</v>
      </c>
      <c r="L122" s="220">
        <f>'在庫（袜子）'!U119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640</v>
      </c>
      <c r="H123" s="187" t="s">
        <v>447</v>
      </c>
      <c r="I123" s="152" t="s">
        <v>454</v>
      </c>
      <c r="J123" s="195">
        <v>14.5</v>
      </c>
      <c r="K123" s="195">
        <f t="shared" si="5"/>
        <v>14.7</v>
      </c>
      <c r="L123" s="220">
        <f>'在庫（袜子）'!U120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642</v>
      </c>
      <c r="H124" s="188" t="s">
        <v>450</v>
      </c>
      <c r="I124" s="198" t="s">
        <v>454</v>
      </c>
      <c r="J124" s="199">
        <v>14.5</v>
      </c>
      <c r="K124" s="199">
        <f t="shared" si="5"/>
        <v>14.7</v>
      </c>
      <c r="L124" s="200">
        <f>'在庫（袜子）'!U121</f>
        <v>0</v>
      </c>
      <c r="M124" s="201">
        <f t="shared" si="2"/>
        <v>0</v>
      </c>
    </row>
    <row r="125" ht="50.1" customHeight="1" spans="2:13">
      <c r="B125" s="149"/>
      <c r="C125" s="145" t="s">
        <v>473</v>
      </c>
      <c r="D125" s="146" t="s">
        <v>644</v>
      </c>
      <c r="E125" s="147"/>
      <c r="F125" s="148" t="s">
        <v>16</v>
      </c>
      <c r="G125" s="186" t="s">
        <v>636</v>
      </c>
      <c r="H125" s="186" t="s">
        <v>440</v>
      </c>
      <c r="I125" s="148" t="s">
        <v>441</v>
      </c>
      <c r="J125" s="192">
        <v>14.5</v>
      </c>
      <c r="K125" s="192">
        <f t="shared" si="5"/>
        <v>14.7</v>
      </c>
      <c r="L125" s="193">
        <f>'在庫（袜子）'!U122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638</v>
      </c>
      <c r="H126" s="187" t="s">
        <v>444</v>
      </c>
      <c r="I126" s="152" t="s">
        <v>454</v>
      </c>
      <c r="J126" s="195">
        <v>14.5</v>
      </c>
      <c r="K126" s="195">
        <f t="shared" si="5"/>
        <v>14.7</v>
      </c>
      <c r="L126" s="220">
        <f>'在庫（袜子）'!U123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640</v>
      </c>
      <c r="H127" s="187" t="s">
        <v>447</v>
      </c>
      <c r="I127" s="152" t="s">
        <v>454</v>
      </c>
      <c r="J127" s="195">
        <v>14.5</v>
      </c>
      <c r="K127" s="195">
        <f t="shared" si="5"/>
        <v>14.7</v>
      </c>
      <c r="L127" s="220">
        <f>'在庫（袜子）'!U124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642</v>
      </c>
      <c r="H128" s="188" t="s">
        <v>450</v>
      </c>
      <c r="I128" s="156" t="s">
        <v>454</v>
      </c>
      <c r="J128" s="199">
        <v>14.5</v>
      </c>
      <c r="K128" s="199">
        <f t="shared" si="5"/>
        <v>14.7</v>
      </c>
      <c r="L128" s="200">
        <f>'在庫（袜子）'!U125</f>
        <v>0</v>
      </c>
      <c r="M128" s="201">
        <f t="shared" si="2"/>
        <v>0</v>
      </c>
    </row>
    <row r="129" ht="50.1" customHeight="1" spans="2:13">
      <c r="B129" s="145" t="s">
        <v>649</v>
      </c>
      <c r="C129" s="145" t="s">
        <v>473</v>
      </c>
      <c r="D129" s="146" t="s">
        <v>650</v>
      </c>
      <c r="E129" s="147"/>
      <c r="F129" s="148" t="s">
        <v>16</v>
      </c>
      <c r="G129" s="186" t="s">
        <v>638</v>
      </c>
      <c r="H129" s="186" t="s">
        <v>444</v>
      </c>
      <c r="I129" s="148" t="s">
        <v>454</v>
      </c>
      <c r="J129" s="192">
        <v>20</v>
      </c>
      <c r="K129" s="192">
        <f t="shared" si="5"/>
        <v>20.2</v>
      </c>
      <c r="L129" s="193">
        <f>'在庫（袜子）'!U126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652</v>
      </c>
      <c r="H130" s="187" t="s">
        <v>555</v>
      </c>
      <c r="I130" s="152" t="s">
        <v>454</v>
      </c>
      <c r="J130" s="195">
        <v>20</v>
      </c>
      <c r="K130" s="195">
        <f t="shared" si="5"/>
        <v>20.2</v>
      </c>
      <c r="L130" s="220">
        <f>'在庫（袜子）'!U127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654</v>
      </c>
      <c r="H131" s="188" t="s">
        <v>557</v>
      </c>
      <c r="I131" s="198" t="s">
        <v>454</v>
      </c>
      <c r="J131" s="199">
        <v>20</v>
      </c>
      <c r="K131" s="199">
        <f t="shared" si="5"/>
        <v>20.2</v>
      </c>
      <c r="L131" s="200">
        <f>'在庫（袜子）'!U128</f>
        <v>0</v>
      </c>
      <c r="M131" s="201">
        <f t="shared" si="2"/>
        <v>0</v>
      </c>
    </row>
    <row r="132" ht="50.1" customHeight="1" spans="2:13">
      <c r="B132" s="149"/>
      <c r="C132" s="145" t="s">
        <v>473</v>
      </c>
      <c r="D132" s="230" t="s">
        <v>656</v>
      </c>
      <c r="E132" s="147"/>
      <c r="F132" s="148" t="s">
        <v>16</v>
      </c>
      <c r="G132" s="186" t="s">
        <v>638</v>
      </c>
      <c r="H132" s="186" t="s">
        <v>444</v>
      </c>
      <c r="I132" s="148" t="s">
        <v>454</v>
      </c>
      <c r="J132" s="192">
        <v>20</v>
      </c>
      <c r="K132" s="192">
        <f t="shared" si="5"/>
        <v>20.2</v>
      </c>
      <c r="L132" s="193">
        <f>'在庫（袜子）'!U129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652</v>
      </c>
      <c r="H133" s="187" t="s">
        <v>555</v>
      </c>
      <c r="I133" s="152" t="s">
        <v>454</v>
      </c>
      <c r="J133" s="195">
        <v>20</v>
      </c>
      <c r="K133" s="195">
        <f t="shared" si="5"/>
        <v>20.2</v>
      </c>
      <c r="L133" s="220">
        <f>'在庫（袜子）'!U130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654</v>
      </c>
      <c r="H134" s="188" t="s">
        <v>557</v>
      </c>
      <c r="I134" s="156" t="s">
        <v>454</v>
      </c>
      <c r="J134" s="199">
        <v>20</v>
      </c>
      <c r="K134" s="199">
        <f t="shared" si="5"/>
        <v>20.2</v>
      </c>
      <c r="L134" s="200">
        <f>'在庫（袜子）'!U131</f>
        <v>0</v>
      </c>
      <c r="M134" s="201">
        <f t="shared" si="6"/>
        <v>0</v>
      </c>
    </row>
    <row r="135" ht="50.1" customHeight="1" spans="2:13">
      <c r="B135" s="59" t="s">
        <v>1575</v>
      </c>
      <c r="C135" s="59" t="s">
        <v>437</v>
      </c>
      <c r="D135" s="60" t="s">
        <v>1576</v>
      </c>
      <c r="E135" s="232"/>
      <c r="F135" s="67" t="s">
        <v>16</v>
      </c>
      <c r="G135" s="67" t="s">
        <v>638</v>
      </c>
      <c r="H135" s="233" t="s">
        <v>444</v>
      </c>
      <c r="I135" s="256" t="s">
        <v>441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664</v>
      </c>
      <c r="H136" s="235" t="s">
        <v>447</v>
      </c>
      <c r="I136" s="257" t="s">
        <v>441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642</v>
      </c>
      <c r="H137" s="237" t="s">
        <v>450</v>
      </c>
      <c r="I137" s="258" t="s">
        <v>441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1577</v>
      </c>
      <c r="E138" s="238"/>
      <c r="F138" s="86" t="s">
        <v>16</v>
      </c>
      <c r="G138" s="86" t="s">
        <v>638</v>
      </c>
      <c r="H138" s="239" t="s">
        <v>444</v>
      </c>
      <c r="I138" s="259" t="s">
        <v>441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664</v>
      </c>
      <c r="H139" s="235" t="s">
        <v>447</v>
      </c>
      <c r="I139" s="260" t="s">
        <v>441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642</v>
      </c>
      <c r="H140" s="241" t="s">
        <v>450</v>
      </c>
      <c r="I140" s="261" t="s">
        <v>441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1578</v>
      </c>
      <c r="E141" s="232"/>
      <c r="F141" s="67" t="s">
        <v>16</v>
      </c>
      <c r="G141" s="67" t="s">
        <v>638</v>
      </c>
      <c r="H141" s="233" t="s">
        <v>444</v>
      </c>
      <c r="I141" s="256" t="s">
        <v>441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664</v>
      </c>
      <c r="H142" s="235" t="s">
        <v>447</v>
      </c>
      <c r="I142" s="257" t="s">
        <v>441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642</v>
      </c>
      <c r="H143" s="237" t="s">
        <v>450</v>
      </c>
      <c r="I143" s="258" t="s">
        <v>441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1579</v>
      </c>
      <c r="E144" s="232"/>
      <c r="F144" s="67" t="s">
        <v>16</v>
      </c>
      <c r="G144" s="67" t="s">
        <v>638</v>
      </c>
      <c r="H144" s="233" t="s">
        <v>444</v>
      </c>
      <c r="I144" s="262" t="s">
        <v>441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664</v>
      </c>
      <c r="H145" s="235" t="s">
        <v>447</v>
      </c>
      <c r="I145" s="260" t="s">
        <v>441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642</v>
      </c>
      <c r="H146" s="241" t="s">
        <v>450</v>
      </c>
      <c r="I146" s="261" t="s">
        <v>441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660</v>
      </c>
      <c r="C147" s="59" t="s">
        <v>437</v>
      </c>
      <c r="D147" s="162" t="s">
        <v>661</v>
      </c>
      <c r="E147" s="242"/>
      <c r="F147" s="67" t="s">
        <v>16</v>
      </c>
      <c r="G147" s="67" t="s">
        <v>636</v>
      </c>
      <c r="H147" s="233" t="s">
        <v>440</v>
      </c>
      <c r="I147" s="262" t="s">
        <v>441</v>
      </c>
      <c r="J147" s="106">
        <v>10</v>
      </c>
      <c r="K147" s="106">
        <v>10.2</v>
      </c>
      <c r="L147" s="107">
        <f>'在庫（袜子）'!U132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638</v>
      </c>
      <c r="H148" s="235" t="s">
        <v>444</v>
      </c>
      <c r="I148" s="260" t="s">
        <v>441</v>
      </c>
      <c r="J148" s="98">
        <v>10</v>
      </c>
      <c r="K148" s="98">
        <v>10.2</v>
      </c>
      <c r="L148" s="99">
        <f>'在庫（袜子）'!U133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664</v>
      </c>
      <c r="H149" s="235" t="s">
        <v>447</v>
      </c>
      <c r="I149" s="260" t="s">
        <v>441</v>
      </c>
      <c r="J149" s="98">
        <v>10</v>
      </c>
      <c r="K149" s="98">
        <v>10.2</v>
      </c>
      <c r="L149" s="99">
        <f>'在庫（袜子）'!U134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642</v>
      </c>
      <c r="H150" s="237" t="s">
        <v>450</v>
      </c>
      <c r="I150" s="263" t="s">
        <v>441</v>
      </c>
      <c r="J150" s="102">
        <v>10</v>
      </c>
      <c r="K150" s="102">
        <v>10.2</v>
      </c>
      <c r="L150" s="103">
        <f>'在庫（袜子）'!U135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667</v>
      </c>
      <c r="E151" s="238"/>
      <c r="F151" s="86" t="s">
        <v>16</v>
      </c>
      <c r="G151" s="86" t="s">
        <v>636</v>
      </c>
      <c r="H151" s="239" t="s">
        <v>440</v>
      </c>
      <c r="I151" s="259" t="s">
        <v>441</v>
      </c>
      <c r="J151" s="139">
        <v>10</v>
      </c>
      <c r="K151" s="139">
        <v>10.2</v>
      </c>
      <c r="L151" s="107">
        <f>'在庫（袜子）'!U136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638</v>
      </c>
      <c r="H152" s="235" t="s">
        <v>444</v>
      </c>
      <c r="I152" s="260" t="s">
        <v>441</v>
      </c>
      <c r="J152" s="98">
        <v>10</v>
      </c>
      <c r="K152" s="98">
        <v>10.2</v>
      </c>
      <c r="L152" s="99">
        <f>'在庫（袜子）'!U137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664</v>
      </c>
      <c r="H153" s="235" t="s">
        <v>447</v>
      </c>
      <c r="I153" s="260" t="s">
        <v>441</v>
      </c>
      <c r="J153" s="98">
        <v>10</v>
      </c>
      <c r="K153" s="98">
        <v>10.2</v>
      </c>
      <c r="L153" s="99">
        <f>'在庫（袜子）'!U138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642</v>
      </c>
      <c r="H154" s="237" t="s">
        <v>450</v>
      </c>
      <c r="I154" s="263" t="s">
        <v>441</v>
      </c>
      <c r="J154" s="102">
        <v>10</v>
      </c>
      <c r="K154" s="102">
        <v>10.2</v>
      </c>
      <c r="L154" s="103">
        <f>'在庫（袜子）'!U139</f>
        <v>0</v>
      </c>
      <c r="M154" s="104">
        <f t="shared" si="6"/>
        <v>0</v>
      </c>
    </row>
    <row r="155" ht="50.1" customHeight="1" spans="2:13">
      <c r="B155" s="59" t="s">
        <v>672</v>
      </c>
      <c r="C155" s="59" t="s">
        <v>437</v>
      </c>
      <c r="D155" s="60" t="s">
        <v>673</v>
      </c>
      <c r="E155" s="247"/>
      <c r="F155" s="67" t="s">
        <v>16</v>
      </c>
      <c r="G155" s="67" t="s">
        <v>636</v>
      </c>
      <c r="H155" s="233" t="s">
        <v>440</v>
      </c>
      <c r="I155" s="262" t="s">
        <v>441</v>
      </c>
      <c r="J155" s="106">
        <v>12.8</v>
      </c>
      <c r="K155" s="106">
        <f t="shared" ref="K155:K158" si="7">J155+0.2</f>
        <v>13</v>
      </c>
      <c r="L155" s="107">
        <f>'在庫（袜子）'!U140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491</v>
      </c>
      <c r="E156" s="248"/>
      <c r="F156" s="62" t="s">
        <v>17</v>
      </c>
      <c r="G156" s="62" t="s">
        <v>638</v>
      </c>
      <c r="H156" s="235" t="s">
        <v>444</v>
      </c>
      <c r="I156" s="260" t="s">
        <v>441</v>
      </c>
      <c r="J156" s="98">
        <v>12.8</v>
      </c>
      <c r="K156" s="98">
        <f t="shared" si="7"/>
        <v>13</v>
      </c>
      <c r="L156" s="99">
        <f>'在庫（袜子）'!U141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664</v>
      </c>
      <c r="H157" s="235" t="s">
        <v>447</v>
      </c>
      <c r="I157" s="260" t="s">
        <v>441</v>
      </c>
      <c r="J157" s="98">
        <v>12.8</v>
      </c>
      <c r="K157" s="98">
        <f t="shared" si="7"/>
        <v>13</v>
      </c>
      <c r="L157" s="99">
        <f>'在庫（袜子）'!U142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642</v>
      </c>
      <c r="H158" s="241" t="s">
        <v>450</v>
      </c>
      <c r="I158" s="261" t="s">
        <v>441</v>
      </c>
      <c r="J158" s="116">
        <v>12.8</v>
      </c>
      <c r="K158" s="116">
        <f t="shared" si="7"/>
        <v>13</v>
      </c>
      <c r="L158" s="103">
        <f>'在庫（袜子）'!U143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678</v>
      </c>
      <c r="E159" s="250"/>
      <c r="F159" s="67" t="s">
        <v>16</v>
      </c>
      <c r="G159" s="67" t="s">
        <v>636</v>
      </c>
      <c r="H159" s="233" t="s">
        <v>440</v>
      </c>
      <c r="I159" s="262" t="s">
        <v>441</v>
      </c>
      <c r="J159" s="106">
        <v>12.5</v>
      </c>
      <c r="K159" s="106">
        <v>12.7</v>
      </c>
      <c r="L159" s="107">
        <f>'在庫（袜子）'!U144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638</v>
      </c>
      <c r="H160" s="235" t="s">
        <v>444</v>
      </c>
      <c r="I160" s="260" t="s">
        <v>441</v>
      </c>
      <c r="J160" s="98">
        <v>12.5</v>
      </c>
      <c r="K160" s="98">
        <v>12.7</v>
      </c>
      <c r="L160" s="99">
        <f>'在庫（袜子）'!U145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664</v>
      </c>
      <c r="H161" s="235" t="s">
        <v>447</v>
      </c>
      <c r="I161" s="260" t="s">
        <v>441</v>
      </c>
      <c r="J161" s="98">
        <v>12.5</v>
      </c>
      <c r="K161" s="98">
        <v>12.7</v>
      </c>
      <c r="L161" s="99">
        <f>'在庫（袜子）'!U146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642</v>
      </c>
      <c r="H162" s="237" t="s">
        <v>450</v>
      </c>
      <c r="I162" s="263" t="s">
        <v>441</v>
      </c>
      <c r="J162" s="102">
        <v>12.5</v>
      </c>
      <c r="K162" s="102">
        <v>12.7</v>
      </c>
      <c r="L162" s="103">
        <f>'在庫（袜子）'!U147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636</v>
      </c>
      <c r="H163" s="239" t="s">
        <v>440</v>
      </c>
      <c r="I163" s="259" t="s">
        <v>441</v>
      </c>
      <c r="J163" s="139">
        <v>12.5</v>
      </c>
      <c r="K163" s="139">
        <v>12.7</v>
      </c>
      <c r="L163" s="107">
        <f>'在庫（袜子）'!U148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638</v>
      </c>
      <c r="H164" s="235" t="s">
        <v>444</v>
      </c>
      <c r="I164" s="260" t="s">
        <v>441</v>
      </c>
      <c r="J164" s="98">
        <v>12.5</v>
      </c>
      <c r="K164" s="98">
        <v>12.7</v>
      </c>
      <c r="L164" s="99">
        <f>'在庫（袜子）'!U149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664</v>
      </c>
      <c r="H165" s="235" t="s">
        <v>447</v>
      </c>
      <c r="I165" s="260" t="s">
        <v>441</v>
      </c>
      <c r="J165" s="98">
        <v>12.5</v>
      </c>
      <c r="K165" s="98">
        <v>12.7</v>
      </c>
      <c r="L165" s="99">
        <f>'在庫（袜子）'!U150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642</v>
      </c>
      <c r="H166" s="241" t="s">
        <v>450</v>
      </c>
      <c r="I166" s="261" t="s">
        <v>441</v>
      </c>
      <c r="J166" s="116">
        <v>12.5</v>
      </c>
      <c r="K166" s="116">
        <v>12.7</v>
      </c>
      <c r="L166" s="103">
        <f>'在庫（袜子）'!U151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687</v>
      </c>
      <c r="E167" s="247"/>
      <c r="F167" s="67" t="s">
        <v>16</v>
      </c>
      <c r="G167" s="67" t="s">
        <v>636</v>
      </c>
      <c r="H167" s="233" t="s">
        <v>440</v>
      </c>
      <c r="I167" s="256" t="s">
        <v>441</v>
      </c>
      <c r="J167" s="106">
        <v>12.8</v>
      </c>
      <c r="K167" s="106">
        <v>13</v>
      </c>
      <c r="L167" s="107">
        <f>'在庫（袜子）'!U152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638</v>
      </c>
      <c r="H168" s="235" t="s">
        <v>444</v>
      </c>
      <c r="I168" s="257" t="s">
        <v>441</v>
      </c>
      <c r="J168" s="98">
        <v>12.8</v>
      </c>
      <c r="K168" s="98">
        <v>13</v>
      </c>
      <c r="L168" s="99">
        <f>'在庫（袜子）'!U153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664</v>
      </c>
      <c r="H169" s="235" t="s">
        <v>447</v>
      </c>
      <c r="I169" s="257" t="s">
        <v>441</v>
      </c>
      <c r="J169" s="98">
        <v>12.8</v>
      </c>
      <c r="K169" s="98">
        <v>13</v>
      </c>
      <c r="L169" s="99">
        <f>'在庫（袜子）'!U154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642</v>
      </c>
      <c r="H170" s="237" t="s">
        <v>450</v>
      </c>
      <c r="I170" s="258" t="s">
        <v>441</v>
      </c>
      <c r="J170" s="102">
        <v>12.8</v>
      </c>
      <c r="K170" s="102">
        <v>13</v>
      </c>
      <c r="L170" s="103">
        <f>'在庫（袜子）'!U155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692</v>
      </c>
      <c r="E171" s="248"/>
      <c r="F171" s="67" t="s">
        <v>16</v>
      </c>
      <c r="G171" s="67" t="s">
        <v>636</v>
      </c>
      <c r="H171" s="233" t="s">
        <v>440</v>
      </c>
      <c r="I171" s="259" t="s">
        <v>441</v>
      </c>
      <c r="J171" s="106">
        <v>12.5</v>
      </c>
      <c r="K171" s="106">
        <v>12.7</v>
      </c>
      <c r="L171" s="107">
        <f>'在庫（袜子）'!U156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638</v>
      </c>
      <c r="H172" s="235" t="s">
        <v>444</v>
      </c>
      <c r="I172" s="260" t="s">
        <v>441</v>
      </c>
      <c r="J172" s="98">
        <v>12.5</v>
      </c>
      <c r="K172" s="98">
        <v>12.7</v>
      </c>
      <c r="L172" s="99">
        <f>'在庫（袜子）'!U157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664</v>
      </c>
      <c r="H173" s="235" t="s">
        <v>447</v>
      </c>
      <c r="I173" s="260" t="s">
        <v>441</v>
      </c>
      <c r="J173" s="98">
        <v>12.5</v>
      </c>
      <c r="K173" s="98">
        <v>12.7</v>
      </c>
      <c r="L173" s="99">
        <f>'在庫（袜子）'!U158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642</v>
      </c>
      <c r="H174" s="241" t="s">
        <v>450</v>
      </c>
      <c r="I174" s="261" t="s">
        <v>441</v>
      </c>
      <c r="J174" s="102">
        <v>12.5</v>
      </c>
      <c r="K174" s="102">
        <v>12.7</v>
      </c>
      <c r="L174" s="103">
        <f>'在庫（袜子）'!U159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697</v>
      </c>
      <c r="E175" s="247"/>
      <c r="F175" s="67" t="s">
        <v>16</v>
      </c>
      <c r="G175" s="67" t="s">
        <v>636</v>
      </c>
      <c r="H175" s="233" t="s">
        <v>440</v>
      </c>
      <c r="I175" s="256" t="s">
        <v>441</v>
      </c>
      <c r="J175" s="106">
        <v>12.5</v>
      </c>
      <c r="K175" s="106">
        <v>12.7</v>
      </c>
      <c r="L175" s="107">
        <f>'在庫（袜子）'!U160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638</v>
      </c>
      <c r="H176" s="235" t="s">
        <v>444</v>
      </c>
      <c r="I176" s="257" t="s">
        <v>441</v>
      </c>
      <c r="J176" s="98">
        <v>12.5</v>
      </c>
      <c r="K176" s="98">
        <v>12.7</v>
      </c>
      <c r="L176" s="99">
        <f>'在庫（袜子）'!U161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664</v>
      </c>
      <c r="H177" s="235" t="s">
        <v>447</v>
      </c>
      <c r="I177" s="257" t="s">
        <v>441</v>
      </c>
      <c r="J177" s="98">
        <v>12.5</v>
      </c>
      <c r="K177" s="98">
        <v>12.7</v>
      </c>
      <c r="L177" s="99">
        <f>'在庫（袜子）'!U162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642</v>
      </c>
      <c r="H178" s="237" t="s">
        <v>450</v>
      </c>
      <c r="I178" s="258" t="s">
        <v>441</v>
      </c>
      <c r="J178" s="102">
        <v>12.5</v>
      </c>
      <c r="K178" s="102">
        <v>12.7</v>
      </c>
      <c r="L178" s="103">
        <f>'在庫（袜子）'!U163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702</v>
      </c>
      <c r="E179" s="248"/>
      <c r="F179" s="86" t="s">
        <v>16</v>
      </c>
      <c r="G179" s="86" t="s">
        <v>636</v>
      </c>
      <c r="H179" s="239" t="s">
        <v>440</v>
      </c>
      <c r="I179" s="259" t="s">
        <v>441</v>
      </c>
      <c r="J179" s="106">
        <v>12.5</v>
      </c>
      <c r="K179" s="106">
        <v>12.7</v>
      </c>
      <c r="L179" s="107">
        <f>'在庫（袜子）'!U164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638</v>
      </c>
      <c r="H180" s="235" t="s">
        <v>444</v>
      </c>
      <c r="I180" s="260" t="s">
        <v>441</v>
      </c>
      <c r="J180" s="98">
        <v>12.5</v>
      </c>
      <c r="K180" s="98">
        <v>12.7</v>
      </c>
      <c r="L180" s="99">
        <f>'在庫（袜子）'!U165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664</v>
      </c>
      <c r="H181" s="235" t="s">
        <v>447</v>
      </c>
      <c r="I181" s="260" t="s">
        <v>441</v>
      </c>
      <c r="J181" s="98">
        <v>12.5</v>
      </c>
      <c r="K181" s="98">
        <v>12.7</v>
      </c>
      <c r="L181" s="99">
        <f>'在庫（袜子）'!U166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642</v>
      </c>
      <c r="H182" s="237" t="s">
        <v>450</v>
      </c>
      <c r="I182" s="261" t="s">
        <v>441</v>
      </c>
      <c r="J182" s="102">
        <v>12.5</v>
      </c>
      <c r="K182" s="102">
        <v>12.7</v>
      </c>
      <c r="L182" s="103">
        <f>'在庫（袜子）'!U167</f>
        <v>0</v>
      </c>
      <c r="M182" s="104">
        <f t="shared" si="6"/>
        <v>0</v>
      </c>
    </row>
    <row r="183" ht="50.1" customHeight="1" spans="2:13">
      <c r="B183" s="59" t="s">
        <v>707</v>
      </c>
      <c r="C183" s="255" t="s">
        <v>437</v>
      </c>
      <c r="D183" s="60" t="s">
        <v>708</v>
      </c>
      <c r="E183" s="247"/>
      <c r="F183" s="67" t="s">
        <v>16</v>
      </c>
      <c r="G183" s="67" t="s">
        <v>636</v>
      </c>
      <c r="H183" s="233" t="s">
        <v>440</v>
      </c>
      <c r="I183" s="262" t="s">
        <v>441</v>
      </c>
      <c r="J183" s="106">
        <v>17.5</v>
      </c>
      <c r="K183" s="106">
        <v>17.7</v>
      </c>
      <c r="L183" s="107">
        <f>'在庫（袜子）'!U168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453</v>
      </c>
      <c r="E184" s="248"/>
      <c r="F184" s="62" t="s">
        <v>17</v>
      </c>
      <c r="G184" s="62" t="s">
        <v>710</v>
      </c>
      <c r="H184" s="235" t="s">
        <v>444</v>
      </c>
      <c r="I184" s="260" t="s">
        <v>441</v>
      </c>
      <c r="J184" s="98">
        <v>17.5</v>
      </c>
      <c r="K184" s="98">
        <v>17.7</v>
      </c>
      <c r="L184" s="99">
        <f>'在庫（袜子）'!U169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654</v>
      </c>
      <c r="H185" s="79" t="s">
        <v>712</v>
      </c>
      <c r="I185" s="261" t="s">
        <v>441</v>
      </c>
      <c r="J185" s="116">
        <v>17.5</v>
      </c>
      <c r="K185" s="116">
        <v>17.7</v>
      </c>
      <c r="L185" s="103">
        <f>'在庫（袜子）'!U170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708</v>
      </c>
      <c r="E186" s="247"/>
      <c r="F186" s="67" t="s">
        <v>16</v>
      </c>
      <c r="G186" s="67" t="s">
        <v>636</v>
      </c>
      <c r="H186" s="233" t="s">
        <v>440</v>
      </c>
      <c r="I186" s="262" t="s">
        <v>441</v>
      </c>
      <c r="J186" s="106">
        <v>17.5</v>
      </c>
      <c r="K186" s="106">
        <v>17.7</v>
      </c>
      <c r="L186" s="107">
        <f>'在庫（袜子）'!U171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459</v>
      </c>
      <c r="E187" s="248"/>
      <c r="F187" s="62" t="s">
        <v>17</v>
      </c>
      <c r="G187" s="62" t="s">
        <v>710</v>
      </c>
      <c r="H187" s="235" t="s">
        <v>444</v>
      </c>
      <c r="I187" s="260" t="s">
        <v>441</v>
      </c>
      <c r="J187" s="98">
        <v>17.5</v>
      </c>
      <c r="K187" s="98">
        <v>17.7</v>
      </c>
      <c r="L187" s="99">
        <f>'在庫（袜子）'!U172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654</v>
      </c>
      <c r="H188" s="65" t="s">
        <v>712</v>
      </c>
      <c r="I188" s="263" t="s">
        <v>441</v>
      </c>
      <c r="J188" s="102">
        <v>17.5</v>
      </c>
      <c r="K188" s="102">
        <v>17.7</v>
      </c>
      <c r="L188" s="103">
        <f>'在庫（袜子）'!U173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708</v>
      </c>
      <c r="E189" s="247"/>
      <c r="F189" s="86" t="s">
        <v>16</v>
      </c>
      <c r="G189" s="86" t="s">
        <v>636</v>
      </c>
      <c r="H189" s="239" t="s">
        <v>440</v>
      </c>
      <c r="I189" s="259" t="s">
        <v>441</v>
      </c>
      <c r="J189" s="139">
        <v>17.5</v>
      </c>
      <c r="K189" s="139">
        <v>17.7</v>
      </c>
      <c r="L189" s="107">
        <f>'在庫（袜子）'!U174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718</v>
      </c>
      <c r="E190" s="248"/>
      <c r="F190" s="62" t="s">
        <v>17</v>
      </c>
      <c r="G190" s="62" t="s">
        <v>710</v>
      </c>
      <c r="H190" s="235" t="s">
        <v>444</v>
      </c>
      <c r="I190" s="260" t="s">
        <v>441</v>
      </c>
      <c r="J190" s="98">
        <v>17.5</v>
      </c>
      <c r="K190" s="98">
        <v>17.7</v>
      </c>
      <c r="L190" s="99">
        <f>'在庫（袜子）'!U175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654</v>
      </c>
      <c r="H191" s="79" t="s">
        <v>712</v>
      </c>
      <c r="I191" s="261" t="s">
        <v>441</v>
      </c>
      <c r="J191" s="116">
        <v>17.5</v>
      </c>
      <c r="K191" s="116">
        <v>17.7</v>
      </c>
      <c r="L191" s="103">
        <f>'在庫（袜子）'!U176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708</v>
      </c>
      <c r="E192" s="247"/>
      <c r="F192" s="67" t="s">
        <v>16</v>
      </c>
      <c r="G192" s="67" t="s">
        <v>636</v>
      </c>
      <c r="H192" s="233" t="s">
        <v>440</v>
      </c>
      <c r="I192" s="262" t="s">
        <v>441</v>
      </c>
      <c r="J192" s="106">
        <v>17.5</v>
      </c>
      <c r="K192" s="106">
        <v>17.7</v>
      </c>
      <c r="L192" s="107">
        <f>'在庫（袜子）'!U177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722</v>
      </c>
      <c r="E193" s="248"/>
      <c r="F193" s="62" t="s">
        <v>17</v>
      </c>
      <c r="G193" s="62" t="s">
        <v>710</v>
      </c>
      <c r="H193" s="235" t="s">
        <v>444</v>
      </c>
      <c r="I193" s="260" t="s">
        <v>441</v>
      </c>
      <c r="J193" s="98">
        <v>17.5</v>
      </c>
      <c r="K193" s="98">
        <v>17.7</v>
      </c>
      <c r="L193" s="99">
        <f>'在庫（袜子）'!U178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654</v>
      </c>
      <c r="H194" s="79" t="s">
        <v>712</v>
      </c>
      <c r="I194" s="261" t="s">
        <v>441</v>
      </c>
      <c r="J194" s="116">
        <v>17.5</v>
      </c>
      <c r="K194" s="116">
        <v>17.7</v>
      </c>
      <c r="L194" s="103">
        <f>'在庫（袜子）'!U179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708</v>
      </c>
      <c r="E195" s="247"/>
      <c r="F195" s="67" t="s">
        <v>16</v>
      </c>
      <c r="G195" s="67" t="s">
        <v>636</v>
      </c>
      <c r="H195" s="233" t="s">
        <v>440</v>
      </c>
      <c r="I195" s="262" t="s">
        <v>441</v>
      </c>
      <c r="J195" s="106">
        <v>17.5</v>
      </c>
      <c r="K195" s="106">
        <v>17.7</v>
      </c>
      <c r="L195" s="107">
        <f>'在庫（袜子）'!U180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726</v>
      </c>
      <c r="E196" s="248"/>
      <c r="F196" s="62" t="s">
        <v>17</v>
      </c>
      <c r="G196" s="62" t="s">
        <v>710</v>
      </c>
      <c r="H196" s="235" t="s">
        <v>444</v>
      </c>
      <c r="I196" s="260" t="s">
        <v>441</v>
      </c>
      <c r="J196" s="98">
        <v>17.5</v>
      </c>
      <c r="K196" s="98">
        <v>17.7</v>
      </c>
      <c r="L196" s="99">
        <f>'在庫（袜子）'!U181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654</v>
      </c>
      <c r="H197" s="65" t="s">
        <v>712</v>
      </c>
      <c r="I197" s="263" t="s">
        <v>441</v>
      </c>
      <c r="J197" s="102">
        <v>17.5</v>
      </c>
      <c r="K197" s="102">
        <v>17.7</v>
      </c>
      <c r="L197" s="103">
        <f>'在庫（袜子）'!U182</f>
        <v>0</v>
      </c>
      <c r="M197" s="104">
        <f t="shared" si="8"/>
        <v>0</v>
      </c>
    </row>
    <row r="198" ht="150" customHeight="1" spans="2:13">
      <c r="B198" s="264" t="s">
        <v>729</v>
      </c>
      <c r="C198" s="264" t="s">
        <v>437</v>
      </c>
      <c r="D198" s="265" t="s">
        <v>730</v>
      </c>
      <c r="E198" s="266"/>
      <c r="F198" s="267" t="s">
        <v>731</v>
      </c>
      <c r="G198" s="268" t="s">
        <v>732</v>
      </c>
      <c r="H198" s="268"/>
      <c r="I198" s="268" t="s">
        <v>733</v>
      </c>
      <c r="J198" s="277">
        <v>42</v>
      </c>
      <c r="K198" s="277">
        <v>42.2</v>
      </c>
      <c r="L198" s="278">
        <f>'在庫（袜子）'!U183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735</v>
      </c>
      <c r="E199" s="266"/>
      <c r="F199" s="267" t="s">
        <v>731</v>
      </c>
      <c r="G199" s="268" t="s">
        <v>732</v>
      </c>
      <c r="H199" s="268"/>
      <c r="I199" s="268" t="s">
        <v>733</v>
      </c>
      <c r="J199" s="277">
        <v>42</v>
      </c>
      <c r="K199" s="277">
        <v>42.2</v>
      </c>
      <c r="L199" s="278">
        <f>'在庫（袜子）'!U184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737</v>
      </c>
      <c r="E200" s="266"/>
      <c r="F200" s="267" t="s">
        <v>731</v>
      </c>
      <c r="G200" s="268" t="s">
        <v>738</v>
      </c>
      <c r="H200" s="268"/>
      <c r="I200" s="268" t="s">
        <v>733</v>
      </c>
      <c r="J200" s="277">
        <v>35</v>
      </c>
      <c r="K200" s="277">
        <v>35.2</v>
      </c>
      <c r="L200" s="278">
        <f>'在庫（袜子）'!U185</f>
        <v>0</v>
      </c>
      <c r="M200" s="279">
        <f t="shared" si="8"/>
        <v>0</v>
      </c>
    </row>
    <row r="201" ht="50.1" customHeight="1" spans="2:13">
      <c r="B201" s="59" t="s">
        <v>740</v>
      </c>
      <c r="C201" s="59" t="s">
        <v>437</v>
      </c>
      <c r="D201" s="60" t="s">
        <v>741</v>
      </c>
      <c r="E201"/>
      <c r="F201" s="67" t="s">
        <v>16</v>
      </c>
      <c r="G201" s="67" t="s">
        <v>636</v>
      </c>
      <c r="H201" s="233" t="s">
        <v>440</v>
      </c>
      <c r="I201" s="256" t="s">
        <v>441</v>
      </c>
      <c r="J201" s="106">
        <v>13.5</v>
      </c>
      <c r="K201" s="106">
        <v>13.7</v>
      </c>
      <c r="L201" s="107">
        <f>'在庫（袜子）'!U186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743</v>
      </c>
      <c r="H202" s="235" t="s">
        <v>444</v>
      </c>
      <c r="I202" s="257" t="s">
        <v>441</v>
      </c>
      <c r="J202" s="98">
        <v>13.5</v>
      </c>
      <c r="K202" s="98">
        <v>13.7</v>
      </c>
      <c r="L202" s="99">
        <f>'在庫（袜子）'!U187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745</v>
      </c>
      <c r="H203" s="235" t="s">
        <v>447</v>
      </c>
      <c r="I203" s="257" t="s">
        <v>441</v>
      </c>
      <c r="J203" s="98">
        <v>13.5</v>
      </c>
      <c r="K203" s="98">
        <v>13.7</v>
      </c>
      <c r="L203" s="99">
        <f>'在庫（袜子）'!U188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747</v>
      </c>
      <c r="H204" s="237" t="s">
        <v>450</v>
      </c>
      <c r="I204" s="258" t="s">
        <v>441</v>
      </c>
      <c r="J204" s="102">
        <v>13.5</v>
      </c>
      <c r="K204" s="102">
        <v>13.7</v>
      </c>
      <c r="L204" s="103">
        <f>'在庫（袜子）'!U189</f>
        <v>0</v>
      </c>
      <c r="M204" s="104">
        <f t="shared" si="8"/>
        <v>0</v>
      </c>
    </row>
    <row r="205" ht="150" customHeight="1" spans="2:13">
      <c r="B205" s="271" t="s">
        <v>729</v>
      </c>
      <c r="C205" s="271" t="s">
        <v>437</v>
      </c>
      <c r="D205" s="272" t="s">
        <v>750</v>
      </c>
      <c r="E205" s="273"/>
      <c r="F205" s="274" t="s">
        <v>731</v>
      </c>
      <c r="G205" s="275" t="s">
        <v>732</v>
      </c>
      <c r="H205" s="275" t="s">
        <v>179</v>
      </c>
      <c r="I205" s="275" t="s">
        <v>179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'在庫（袜子）'!U190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265</v>
      </c>
      <c r="E206" s="273"/>
      <c r="F206" s="274" t="s">
        <v>731</v>
      </c>
      <c r="G206" s="275" t="s">
        <v>732</v>
      </c>
      <c r="H206" s="275" t="s">
        <v>179</v>
      </c>
      <c r="I206" s="275" t="s">
        <v>179</v>
      </c>
      <c r="J206" s="280">
        <v>16.6666666666667</v>
      </c>
      <c r="K206" s="280">
        <f t="shared" si="9"/>
        <v>16.6666666666667</v>
      </c>
      <c r="L206" s="281">
        <f>'在庫（袜子）'!U191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753</v>
      </c>
      <c r="E207" s="273"/>
      <c r="F207" s="274" t="s">
        <v>731</v>
      </c>
      <c r="G207" s="275" t="s">
        <v>738</v>
      </c>
      <c r="H207" s="275" t="s">
        <v>179</v>
      </c>
      <c r="I207" s="275" t="s">
        <v>179</v>
      </c>
      <c r="J207" s="280">
        <v>16.6666666666667</v>
      </c>
      <c r="K207" s="280">
        <f t="shared" si="9"/>
        <v>16.6666666666667</v>
      </c>
      <c r="L207" s="281">
        <f>'在庫（袜子）'!U192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479</v>
      </c>
    </row>
    <row r="213" spans="10:18">
      <c r="J213" s="285" t="s">
        <v>758</v>
      </c>
      <c r="K213" s="286" t="s">
        <v>16</v>
      </c>
      <c r="L213" s="286" t="s">
        <v>17</v>
      </c>
      <c r="M213" s="286" t="s">
        <v>18</v>
      </c>
      <c r="R213" s="286" t="s">
        <v>197</v>
      </c>
    </row>
    <row r="214" spans="10:18">
      <c r="J214" s="287" t="s">
        <v>759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760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432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435</v>
      </c>
      <c r="S3" s="40" t="s">
        <v>195</v>
      </c>
      <c r="T3" s="40" t="s">
        <v>10</v>
      </c>
      <c r="U3" s="41" t="s">
        <v>777</v>
      </c>
      <c r="V3" s="42" t="s">
        <v>778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1375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1375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1375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1" width="10.625" customWidth="1"/>
    <col min="12" max="17" width="5.625" style="475" customWidth="1"/>
    <col min="18" max="18" width="25.625" customWidth="1"/>
    <col min="19" max="24" width="20.625" style="475" customWidth="1"/>
    <col min="25" max="30" width="9" style="475"/>
  </cols>
  <sheetData>
    <row r="2" ht="26.25" spans="6:24">
      <c r="F2" s="525" t="s">
        <v>195</v>
      </c>
      <c r="G2" s="576"/>
      <c r="H2" s="576"/>
      <c r="I2" s="576"/>
      <c r="J2" s="576"/>
      <c r="K2" s="687"/>
      <c r="L2" s="525" t="s">
        <v>196</v>
      </c>
      <c r="M2" s="576"/>
      <c r="N2" s="576"/>
      <c r="O2" s="576"/>
      <c r="P2" s="576"/>
      <c r="Q2" s="687"/>
      <c r="R2" s="856" t="s">
        <v>197</v>
      </c>
      <c r="S2" s="525" t="s">
        <v>198</v>
      </c>
      <c r="T2" s="576"/>
      <c r="U2" s="576"/>
      <c r="V2" s="576"/>
      <c r="W2" s="576"/>
      <c r="X2" s="627"/>
    </row>
    <row r="3" s="475" customFormat="1" ht="26.25" spans="2:24">
      <c r="B3" s="816" t="s">
        <v>12</v>
      </c>
      <c r="C3" s="816" t="s">
        <v>13</v>
      </c>
      <c r="D3" s="816" t="s">
        <v>14</v>
      </c>
      <c r="E3" s="817" t="s">
        <v>15</v>
      </c>
      <c r="F3" s="818" t="s">
        <v>16</v>
      </c>
      <c r="G3" s="816" t="s">
        <v>17</v>
      </c>
      <c r="H3" s="816" t="s">
        <v>18</v>
      </c>
      <c r="I3" s="816" t="s">
        <v>19</v>
      </c>
      <c r="J3" s="816" t="s">
        <v>20</v>
      </c>
      <c r="K3" s="834" t="s">
        <v>21</v>
      </c>
      <c r="L3" s="818" t="s">
        <v>16</v>
      </c>
      <c r="M3" s="816" t="s">
        <v>17</v>
      </c>
      <c r="N3" s="816" t="s">
        <v>18</v>
      </c>
      <c r="O3" s="816" t="s">
        <v>19</v>
      </c>
      <c r="P3" s="816" t="s">
        <v>20</v>
      </c>
      <c r="Q3" s="834" t="s">
        <v>21</v>
      </c>
      <c r="R3" s="857"/>
      <c r="S3" s="818" t="s">
        <v>16</v>
      </c>
      <c r="T3" s="816" t="s">
        <v>17</v>
      </c>
      <c r="U3" s="816" t="s">
        <v>18</v>
      </c>
      <c r="V3" s="816" t="s">
        <v>19</v>
      </c>
      <c r="W3" s="816" t="s">
        <v>20</v>
      </c>
      <c r="X3" s="834" t="s">
        <v>21</v>
      </c>
    </row>
    <row r="4" ht="30" customHeight="1" spans="2:24">
      <c r="B4" s="577" t="s">
        <v>22</v>
      </c>
      <c r="C4" s="577"/>
      <c r="D4" s="590" t="s">
        <v>23</v>
      </c>
      <c r="E4" s="819" t="s">
        <v>24</v>
      </c>
      <c r="F4" s="820">
        <f>'在庫（雨衣）'!BN4</f>
        <v>0</v>
      </c>
      <c r="G4" s="821">
        <f>'在庫（雨衣）'!BO4</f>
        <v>0</v>
      </c>
      <c r="H4" s="821">
        <f>'在庫（雨衣）'!BP4</f>
        <v>0</v>
      </c>
      <c r="I4" s="821">
        <f>'在庫（雨衣）'!BQ4</f>
        <v>0</v>
      </c>
      <c r="J4" s="821">
        <f>'在庫（雨衣）'!BR4</f>
        <v>0</v>
      </c>
      <c r="K4" s="835">
        <f>'在庫（雨衣）'!BS4</f>
        <v>0</v>
      </c>
      <c r="L4" s="836">
        <v>28</v>
      </c>
      <c r="M4" s="837">
        <v>28</v>
      </c>
      <c r="N4" s="837">
        <v>28</v>
      </c>
      <c r="O4" s="837">
        <v>28</v>
      </c>
      <c r="P4" s="837">
        <v>28</v>
      </c>
      <c r="Q4" s="843"/>
      <c r="R4" s="858">
        <f>SUM(F4:F6)*L4+SUM(G4:G6)*M4+SUM(H4:H6)*N4+SUM(I4:I6)*O4+SUM(J4:J6)*P4+SUM(K4:K6)*Q4</f>
        <v>0</v>
      </c>
      <c r="S4" s="859" t="s">
        <v>25</v>
      </c>
      <c r="T4" s="860" t="s">
        <v>26</v>
      </c>
      <c r="U4" s="860" t="s">
        <v>27</v>
      </c>
      <c r="V4" s="860" t="s">
        <v>28</v>
      </c>
      <c r="W4" s="860" t="s">
        <v>29</v>
      </c>
      <c r="X4" s="861"/>
    </row>
    <row r="5" ht="30" customHeight="1" spans="2:24">
      <c r="B5" s="822"/>
      <c r="C5" s="822"/>
      <c r="D5" s="590" t="s">
        <v>30</v>
      </c>
      <c r="E5" s="819" t="s">
        <v>31</v>
      </c>
      <c r="F5" s="823">
        <f>'在庫（雨衣）'!BN5</f>
        <v>0</v>
      </c>
      <c r="G5" s="824">
        <f>'在庫（雨衣）'!BO5</f>
        <v>0</v>
      </c>
      <c r="H5" s="825">
        <f>'在庫（雨衣）'!BP5</f>
        <v>0</v>
      </c>
      <c r="I5" s="824">
        <f>'在庫（雨衣）'!BQ5</f>
        <v>0</v>
      </c>
      <c r="J5" s="824">
        <f>'在庫（雨衣）'!BR5</f>
        <v>0</v>
      </c>
      <c r="K5" s="835">
        <f>'在庫（雨衣）'!BS5</f>
        <v>0</v>
      </c>
      <c r="L5" s="838">
        <v>28</v>
      </c>
      <c r="M5" s="839">
        <v>28</v>
      </c>
      <c r="N5" s="839">
        <v>28</v>
      </c>
      <c r="O5" s="839">
        <v>28</v>
      </c>
      <c r="P5" s="839">
        <v>28</v>
      </c>
      <c r="Q5" s="835"/>
      <c r="R5" s="862"/>
      <c r="S5" s="863" t="s">
        <v>32</v>
      </c>
      <c r="T5" s="864" t="s">
        <v>33</v>
      </c>
      <c r="U5" s="864" t="s">
        <v>34</v>
      </c>
      <c r="V5" s="864" t="s">
        <v>35</v>
      </c>
      <c r="W5" s="864" t="s">
        <v>36</v>
      </c>
      <c r="X5" s="865"/>
    </row>
    <row r="6" ht="30" customHeight="1" spans="2:24">
      <c r="B6" s="826"/>
      <c r="C6" s="826"/>
      <c r="D6" s="590" t="s">
        <v>37</v>
      </c>
      <c r="E6" s="819" t="s">
        <v>38</v>
      </c>
      <c r="F6" s="827">
        <f>'在庫（雨衣）'!BN6</f>
        <v>0</v>
      </c>
      <c r="G6" s="828">
        <f>'在庫（雨衣）'!BO6</f>
        <v>0</v>
      </c>
      <c r="H6" s="828">
        <f>'在庫（雨衣）'!BP6</f>
        <v>0</v>
      </c>
      <c r="I6" s="828">
        <f>'在庫（雨衣）'!BQ6</f>
        <v>0</v>
      </c>
      <c r="J6" s="828">
        <f>'在庫（雨衣）'!BR6</f>
        <v>0</v>
      </c>
      <c r="K6" s="840">
        <f>'在庫（雨衣）'!BS6</f>
        <v>0</v>
      </c>
      <c r="L6" s="841">
        <v>28</v>
      </c>
      <c r="M6" s="842">
        <v>28</v>
      </c>
      <c r="N6" s="842">
        <v>28</v>
      </c>
      <c r="O6" s="842">
        <v>28</v>
      </c>
      <c r="P6" s="842">
        <v>28</v>
      </c>
      <c r="Q6" s="840"/>
      <c r="R6" s="866"/>
      <c r="S6" s="867" t="s">
        <v>39</v>
      </c>
      <c r="T6" s="868" t="s">
        <v>40</v>
      </c>
      <c r="U6" s="868" t="s">
        <v>41</v>
      </c>
      <c r="V6" s="869" t="s">
        <v>42</v>
      </c>
      <c r="W6" s="869" t="s">
        <v>43</v>
      </c>
      <c r="X6" s="870"/>
    </row>
    <row r="7" ht="30" customHeight="1" spans="2:24">
      <c r="B7" s="577" t="s">
        <v>44</v>
      </c>
      <c r="C7" s="577"/>
      <c r="D7" s="590" t="s">
        <v>45</v>
      </c>
      <c r="E7" s="819" t="s">
        <v>46</v>
      </c>
      <c r="F7" s="829">
        <f>'在庫（雨衣）'!BN7</f>
        <v>0</v>
      </c>
      <c r="G7" s="821">
        <f>'在庫（雨衣）'!BO7</f>
        <v>0</v>
      </c>
      <c r="H7" s="821">
        <f>'在庫（雨衣）'!BP7</f>
        <v>0</v>
      </c>
      <c r="I7" s="821">
        <f>'在庫（雨衣）'!BQ7</f>
        <v>0</v>
      </c>
      <c r="J7" s="821">
        <f>'在庫（雨衣）'!BR7</f>
        <v>0</v>
      </c>
      <c r="K7" s="843">
        <f>'在庫（雨衣）'!BS7</f>
        <v>0</v>
      </c>
      <c r="L7" s="836">
        <v>34</v>
      </c>
      <c r="M7" s="837">
        <v>34</v>
      </c>
      <c r="N7" s="837">
        <v>34</v>
      </c>
      <c r="O7" s="837">
        <v>34</v>
      </c>
      <c r="P7" s="837">
        <v>34</v>
      </c>
      <c r="Q7" s="843"/>
      <c r="R7" s="871">
        <f>SUM(F7:F10)*L7+SUM(G7:G10)*M7+SUM(H7:H10)*N7+SUM(I7:I10)*O7+SUM(J7:J10)*P7+SUM(K7:K10)*Q7</f>
        <v>0</v>
      </c>
      <c r="S7" s="872" t="s">
        <v>47</v>
      </c>
      <c r="T7" s="873" t="s">
        <v>48</v>
      </c>
      <c r="U7" s="873" t="s">
        <v>49</v>
      </c>
      <c r="V7" s="873" t="s">
        <v>50</v>
      </c>
      <c r="W7" s="860" t="s">
        <v>51</v>
      </c>
      <c r="X7" s="874"/>
    </row>
    <row r="8" ht="30" customHeight="1" spans="2:24">
      <c r="B8" s="822"/>
      <c r="C8" s="822"/>
      <c r="D8" s="590" t="s">
        <v>52</v>
      </c>
      <c r="E8" s="819" t="s">
        <v>53</v>
      </c>
      <c r="F8" s="830">
        <f>'在庫（雨衣）'!BN8</f>
        <v>0</v>
      </c>
      <c r="G8" s="824">
        <f>'在庫（雨衣）'!BO8</f>
        <v>0</v>
      </c>
      <c r="H8" s="824">
        <f>'在庫（雨衣）'!BP8</f>
        <v>0</v>
      </c>
      <c r="I8" s="824">
        <f>'在庫（雨衣）'!BQ8</f>
        <v>0</v>
      </c>
      <c r="J8" s="824">
        <f>'在庫（雨衣）'!BR8</f>
        <v>0</v>
      </c>
      <c r="K8" s="835">
        <f>'在庫（雨衣）'!BS8</f>
        <v>0</v>
      </c>
      <c r="L8" s="838">
        <v>34</v>
      </c>
      <c r="M8" s="839">
        <v>34</v>
      </c>
      <c r="N8" s="839">
        <v>34</v>
      </c>
      <c r="O8" s="839">
        <v>34</v>
      </c>
      <c r="P8" s="839">
        <v>34</v>
      </c>
      <c r="Q8" s="835"/>
      <c r="R8" s="862"/>
      <c r="S8" s="875" t="s">
        <v>54</v>
      </c>
      <c r="T8" s="876" t="s">
        <v>55</v>
      </c>
      <c r="U8" s="876" t="s">
        <v>56</v>
      </c>
      <c r="V8" s="864" t="s">
        <v>57</v>
      </c>
      <c r="W8" s="864" t="s">
        <v>58</v>
      </c>
      <c r="X8" s="877"/>
    </row>
    <row r="9" ht="30" customHeight="1" spans="2:24">
      <c r="B9" s="822"/>
      <c r="C9" s="822"/>
      <c r="D9" s="590" t="s">
        <v>59</v>
      </c>
      <c r="E9" s="819" t="s">
        <v>60</v>
      </c>
      <c r="F9" s="830">
        <f>'在庫（雨衣）'!BN9</f>
        <v>0</v>
      </c>
      <c r="G9" s="824">
        <f>'在庫（雨衣）'!BO9</f>
        <v>0</v>
      </c>
      <c r="H9" s="824">
        <f>'在庫（雨衣）'!BP9</f>
        <v>0</v>
      </c>
      <c r="I9" s="824">
        <f>'在庫（雨衣）'!BQ9</f>
        <v>0</v>
      </c>
      <c r="J9" s="824">
        <f>'在庫（雨衣）'!BR9</f>
        <v>0</v>
      </c>
      <c r="K9" s="835">
        <f>'在庫（雨衣）'!BS9</f>
        <v>0</v>
      </c>
      <c r="L9" s="838">
        <v>34</v>
      </c>
      <c r="M9" s="839">
        <v>34</v>
      </c>
      <c r="N9" s="839">
        <v>34</v>
      </c>
      <c r="O9" s="839">
        <v>34</v>
      </c>
      <c r="P9" s="839">
        <v>34</v>
      </c>
      <c r="Q9" s="835"/>
      <c r="R9" s="862"/>
      <c r="S9" s="875" t="s">
        <v>61</v>
      </c>
      <c r="T9" s="876" t="s">
        <v>62</v>
      </c>
      <c r="U9" s="876" t="s">
        <v>63</v>
      </c>
      <c r="V9" s="864" t="s">
        <v>64</v>
      </c>
      <c r="W9" s="864" t="s">
        <v>65</v>
      </c>
      <c r="X9" s="877"/>
    </row>
    <row r="10" ht="30" customHeight="1" spans="2:24">
      <c r="B10" s="826"/>
      <c r="C10" s="826"/>
      <c r="D10" s="590" t="s">
        <v>66</v>
      </c>
      <c r="E10" s="819" t="s">
        <v>67</v>
      </c>
      <c r="F10" s="827">
        <f>'在庫（雨衣）'!BN10</f>
        <v>0</v>
      </c>
      <c r="G10" s="828">
        <f>'在庫（雨衣）'!BO10</f>
        <v>0</v>
      </c>
      <c r="H10" s="828">
        <f>'在庫（雨衣）'!BP10</f>
        <v>0</v>
      </c>
      <c r="I10" s="828">
        <f>'在庫（雨衣）'!BQ10</f>
        <v>0</v>
      </c>
      <c r="J10" s="828">
        <f>'在庫（雨衣）'!BR10</f>
        <v>0</v>
      </c>
      <c r="K10" s="840">
        <f>'在庫（雨衣）'!BS10</f>
        <v>0</v>
      </c>
      <c r="L10" s="841">
        <v>34</v>
      </c>
      <c r="M10" s="842">
        <v>34</v>
      </c>
      <c r="N10" s="842">
        <v>34</v>
      </c>
      <c r="O10" s="842">
        <v>34</v>
      </c>
      <c r="P10" s="842">
        <v>34</v>
      </c>
      <c r="Q10" s="840"/>
      <c r="R10" s="866"/>
      <c r="S10" s="867" t="s">
        <v>68</v>
      </c>
      <c r="T10" s="868" t="s">
        <v>69</v>
      </c>
      <c r="U10" s="868" t="s">
        <v>70</v>
      </c>
      <c r="V10" s="869" t="s">
        <v>71</v>
      </c>
      <c r="W10" s="869" t="s">
        <v>72</v>
      </c>
      <c r="X10" s="878"/>
    </row>
    <row r="11" ht="60" customHeight="1" spans="2:24">
      <c r="B11" s="577" t="s">
        <v>73</v>
      </c>
      <c r="C11" s="577"/>
      <c r="D11" s="590" t="s">
        <v>23</v>
      </c>
      <c r="E11" s="819" t="s">
        <v>24</v>
      </c>
      <c r="F11" s="829">
        <f>'在庫（雨衣）'!BN11</f>
        <v>0</v>
      </c>
      <c r="G11" s="821">
        <f>'在庫（雨衣）'!BO11</f>
        <v>0</v>
      </c>
      <c r="H11" s="821">
        <f>'在庫（雨衣）'!BP11</f>
        <v>0</v>
      </c>
      <c r="I11" s="821">
        <f>'在庫（雨衣）'!BQ11</f>
        <v>0</v>
      </c>
      <c r="J11" s="821">
        <f>'在庫（雨衣）'!BR11</f>
        <v>0</v>
      </c>
      <c r="K11" s="844">
        <f>'在庫（雨衣）'!BS11</f>
        <v>0</v>
      </c>
      <c r="L11" s="836">
        <v>36</v>
      </c>
      <c r="M11" s="837">
        <v>36</v>
      </c>
      <c r="N11" s="837">
        <v>36</v>
      </c>
      <c r="O11" s="837">
        <v>36</v>
      </c>
      <c r="P11" s="837">
        <v>36</v>
      </c>
      <c r="Q11" s="879">
        <v>36</v>
      </c>
      <c r="R11" s="871">
        <f>SUM(F11:F12)*L11+SUM(G11:G12)*M11+SUM(H11:H12)*N11+SUM(I11:I12)*O11+SUM(J11:J12)*P11+SUM(K11:K12)*Q11</f>
        <v>0</v>
      </c>
      <c r="S11" s="872" t="s">
        <v>74</v>
      </c>
      <c r="T11" s="873" t="s">
        <v>75</v>
      </c>
      <c r="U11" s="873" t="s">
        <v>76</v>
      </c>
      <c r="V11" s="860" t="s">
        <v>77</v>
      </c>
      <c r="W11" s="860" t="s">
        <v>78</v>
      </c>
      <c r="X11" s="880" t="s">
        <v>79</v>
      </c>
    </row>
    <row r="12" ht="60" customHeight="1" spans="2:24">
      <c r="B12" s="822"/>
      <c r="C12" s="822"/>
      <c r="D12" s="590" t="s">
        <v>37</v>
      </c>
      <c r="E12" s="819" t="s">
        <v>38</v>
      </c>
      <c r="F12" s="831">
        <f>'在庫（雨衣）'!BN12</f>
        <v>0</v>
      </c>
      <c r="G12" s="832">
        <f>'在庫（雨衣）'!BO12</f>
        <v>0</v>
      </c>
      <c r="H12" s="832">
        <f>'在庫（雨衣）'!BP12</f>
        <v>0</v>
      </c>
      <c r="I12" s="832">
        <f>'在庫（雨衣）'!BQ12</f>
        <v>0</v>
      </c>
      <c r="J12" s="832">
        <f>'在庫（雨衣）'!BR12</f>
        <v>0</v>
      </c>
      <c r="K12" s="845">
        <f>'在庫（雨衣）'!BS12</f>
        <v>0</v>
      </c>
      <c r="L12" s="841">
        <v>36</v>
      </c>
      <c r="M12" s="842">
        <v>36</v>
      </c>
      <c r="N12" s="842">
        <v>36</v>
      </c>
      <c r="O12" s="842">
        <v>36</v>
      </c>
      <c r="P12" s="842">
        <v>36</v>
      </c>
      <c r="Q12" s="881">
        <v>36</v>
      </c>
      <c r="R12" s="866"/>
      <c r="S12" s="867" t="s">
        <v>80</v>
      </c>
      <c r="T12" s="868" t="s">
        <v>81</v>
      </c>
      <c r="U12" s="868" t="s">
        <v>82</v>
      </c>
      <c r="V12" s="869" t="s">
        <v>83</v>
      </c>
      <c r="W12" s="869" t="s">
        <v>84</v>
      </c>
      <c r="X12" s="882" t="s">
        <v>85</v>
      </c>
    </row>
    <row r="13" ht="39.95" customHeight="1" spans="2:24">
      <c r="B13" s="577" t="s">
        <v>86</v>
      </c>
      <c r="C13" s="577"/>
      <c r="D13" s="590" t="s">
        <v>23</v>
      </c>
      <c r="E13" s="819" t="s">
        <v>24</v>
      </c>
      <c r="F13" s="829">
        <f>'在庫（雨衣）'!BN13</f>
        <v>0</v>
      </c>
      <c r="G13" s="821">
        <f>'在庫（雨衣）'!BO13</f>
        <v>0</v>
      </c>
      <c r="H13" s="821">
        <f>'在庫（雨衣）'!BP13</f>
        <v>0</v>
      </c>
      <c r="I13" s="846">
        <f>'在庫（雨衣）'!BQ13</f>
        <v>0</v>
      </c>
      <c r="J13" s="846">
        <f>'在庫（雨衣）'!BR13</f>
        <v>0</v>
      </c>
      <c r="K13" s="843">
        <f>'在庫（雨衣）'!BS13</f>
        <v>0</v>
      </c>
      <c r="L13" s="836">
        <v>20</v>
      </c>
      <c r="M13" s="837">
        <v>20</v>
      </c>
      <c r="N13" s="837">
        <v>20</v>
      </c>
      <c r="O13" s="837">
        <v>20</v>
      </c>
      <c r="P13" s="837">
        <v>20</v>
      </c>
      <c r="Q13" s="843"/>
      <c r="R13" s="871">
        <f>SUM(F13:F15)*L13+SUM(G13:G15)*M13+SUM(H13:H15)*N13+SUM(I13:I15)*O13+SUM(J13:J15)*P13+SUM(K13:K15)*Q13</f>
        <v>0</v>
      </c>
      <c r="S13" s="883" t="s">
        <v>87</v>
      </c>
      <c r="T13" s="884" t="s">
        <v>88</v>
      </c>
      <c r="U13" s="884" t="s">
        <v>89</v>
      </c>
      <c r="V13" s="885"/>
      <c r="W13" s="885"/>
      <c r="X13" s="874"/>
    </row>
    <row r="14" ht="39.95" customHeight="1" spans="2:24">
      <c r="B14" s="822"/>
      <c r="C14" s="822"/>
      <c r="D14" s="590" t="s">
        <v>30</v>
      </c>
      <c r="E14" s="819" t="s">
        <v>31</v>
      </c>
      <c r="F14" s="830">
        <f>'在庫（雨衣）'!BN14</f>
        <v>0</v>
      </c>
      <c r="G14" s="824">
        <f>'在庫（雨衣）'!BO14</f>
        <v>0</v>
      </c>
      <c r="H14" s="824">
        <f>'在庫（雨衣）'!BP14</f>
        <v>0</v>
      </c>
      <c r="I14" s="824">
        <f>'在庫（雨衣）'!BQ14</f>
        <v>0</v>
      </c>
      <c r="J14" s="824">
        <f>'在庫（雨衣）'!BR14</f>
        <v>0</v>
      </c>
      <c r="K14" s="835">
        <f>'在庫（雨衣）'!BS14</f>
        <v>0</v>
      </c>
      <c r="L14" s="838">
        <v>20</v>
      </c>
      <c r="M14" s="839">
        <v>20</v>
      </c>
      <c r="N14" s="839">
        <v>20</v>
      </c>
      <c r="O14" s="839">
        <v>20</v>
      </c>
      <c r="P14" s="839">
        <v>20</v>
      </c>
      <c r="Q14" s="835"/>
      <c r="R14" s="862"/>
      <c r="S14" s="886" t="s">
        <v>92</v>
      </c>
      <c r="T14" s="887" t="s">
        <v>93</v>
      </c>
      <c r="U14" s="887" t="s">
        <v>94</v>
      </c>
      <c r="V14" s="888"/>
      <c r="W14" s="888"/>
      <c r="X14" s="877"/>
    </row>
    <row r="15" ht="39.95" customHeight="1" spans="2:24">
      <c r="B15" s="826"/>
      <c r="C15" s="826"/>
      <c r="D15" s="590" t="s">
        <v>37</v>
      </c>
      <c r="E15" s="819" t="s">
        <v>38</v>
      </c>
      <c r="F15" s="827">
        <f>'在庫（雨衣）'!BN15</f>
        <v>0</v>
      </c>
      <c r="G15" s="828">
        <f>'在庫（雨衣）'!BO15</f>
        <v>0</v>
      </c>
      <c r="H15" s="828">
        <f>'在庫（雨衣）'!BP15</f>
        <v>0</v>
      </c>
      <c r="I15" s="828">
        <f>'在庫（雨衣）'!BQ15</f>
        <v>0</v>
      </c>
      <c r="J15" s="828">
        <f>'在庫（雨衣）'!BR15</f>
        <v>0</v>
      </c>
      <c r="K15" s="840">
        <f>'在庫（雨衣）'!BS15</f>
        <v>0</v>
      </c>
      <c r="L15" s="841">
        <v>20</v>
      </c>
      <c r="M15" s="842">
        <v>20</v>
      </c>
      <c r="N15" s="842">
        <v>20</v>
      </c>
      <c r="O15" s="842">
        <v>20</v>
      </c>
      <c r="P15" s="842">
        <v>20</v>
      </c>
      <c r="Q15" s="840"/>
      <c r="R15" s="866"/>
      <c r="S15" s="889" t="s">
        <v>97</v>
      </c>
      <c r="T15" s="890" t="s">
        <v>98</v>
      </c>
      <c r="U15" s="890" t="s">
        <v>99</v>
      </c>
      <c r="V15" s="891"/>
      <c r="W15" s="891"/>
      <c r="X15" s="878"/>
    </row>
    <row r="16" ht="39.95" customHeight="1" spans="2:24">
      <c r="B16" s="577" t="s">
        <v>102</v>
      </c>
      <c r="C16" s="577"/>
      <c r="D16" s="590" t="s">
        <v>23</v>
      </c>
      <c r="E16" s="819" t="s">
        <v>24</v>
      </c>
      <c r="F16" s="829">
        <f>'在庫（雨衣）'!BN16</f>
        <v>0</v>
      </c>
      <c r="G16" s="821">
        <f>'在庫（雨衣）'!BO16</f>
        <v>0</v>
      </c>
      <c r="H16" s="821">
        <f>'在庫（雨衣）'!BP16</f>
        <v>0</v>
      </c>
      <c r="I16" s="821">
        <f>'在庫（雨衣）'!BQ16</f>
        <v>0</v>
      </c>
      <c r="J16" s="821">
        <f>'在庫（雨衣）'!BR16</f>
        <v>0</v>
      </c>
      <c r="K16" s="843">
        <f>'在庫（雨衣）'!BS16</f>
        <v>0</v>
      </c>
      <c r="L16" s="836">
        <v>20</v>
      </c>
      <c r="M16" s="837">
        <v>20</v>
      </c>
      <c r="N16" s="837">
        <v>20</v>
      </c>
      <c r="O16" s="847">
        <v>26</v>
      </c>
      <c r="P16" s="847">
        <v>26</v>
      </c>
      <c r="Q16" s="843"/>
      <c r="R16" s="871">
        <f>SUM(F16:F18)*L16+SUM(G16:G18)*M16+SUM(H16:H18)*N16+SUM(I16:I18)*O16+SUM(J16:J18)*P16+SUM(K16:K18)*Q16</f>
        <v>0</v>
      </c>
      <c r="S16" s="872" t="s">
        <v>103</v>
      </c>
      <c r="T16" s="873" t="s">
        <v>104</v>
      </c>
      <c r="U16" s="873" t="s">
        <v>105</v>
      </c>
      <c r="V16" s="873" t="s">
        <v>106</v>
      </c>
      <c r="W16" s="873" t="s">
        <v>199</v>
      </c>
      <c r="X16" s="874"/>
    </row>
    <row r="17" ht="39.95" customHeight="1" spans="2:24">
      <c r="B17" s="822"/>
      <c r="C17" s="822"/>
      <c r="D17" s="590" t="s">
        <v>37</v>
      </c>
      <c r="E17" s="819" t="s">
        <v>38</v>
      </c>
      <c r="F17" s="830">
        <f>'在庫（雨衣）'!BN17</f>
        <v>0</v>
      </c>
      <c r="G17" s="824">
        <f>'在庫（雨衣）'!BO17</f>
        <v>0</v>
      </c>
      <c r="H17" s="824">
        <f>'在庫（雨衣）'!BP17</f>
        <v>0</v>
      </c>
      <c r="I17" s="824">
        <f>'在庫（雨衣）'!BQ17</f>
        <v>0</v>
      </c>
      <c r="J17" s="824">
        <f>'在庫（雨衣）'!BR17</f>
        <v>0</v>
      </c>
      <c r="K17" s="835">
        <f>'在庫（雨衣）'!BS17</f>
        <v>0</v>
      </c>
      <c r="L17" s="838">
        <v>20</v>
      </c>
      <c r="M17" s="839">
        <v>20</v>
      </c>
      <c r="N17" s="839">
        <v>20</v>
      </c>
      <c r="O17" s="848">
        <v>26</v>
      </c>
      <c r="P17" s="848">
        <v>26</v>
      </c>
      <c r="Q17" s="835"/>
      <c r="R17" s="862"/>
      <c r="S17" s="875" t="s">
        <v>108</v>
      </c>
      <c r="T17" s="876" t="s">
        <v>109</v>
      </c>
      <c r="U17" s="876" t="s">
        <v>110</v>
      </c>
      <c r="V17" s="876" t="s">
        <v>111</v>
      </c>
      <c r="W17" s="876" t="s">
        <v>112</v>
      </c>
      <c r="X17" s="877"/>
    </row>
    <row r="18" ht="39.95" customHeight="1" spans="2:24">
      <c r="B18" s="826"/>
      <c r="C18" s="826"/>
      <c r="D18" s="590" t="s">
        <v>30</v>
      </c>
      <c r="E18" s="819" t="s">
        <v>31</v>
      </c>
      <c r="F18" s="827">
        <f>'在庫（雨衣）'!BN18</f>
        <v>0</v>
      </c>
      <c r="G18" s="828">
        <f>'在庫（雨衣）'!BO18</f>
        <v>0</v>
      </c>
      <c r="H18" s="828">
        <f>'在庫（雨衣）'!BP18</f>
        <v>0</v>
      </c>
      <c r="I18" s="828">
        <f>'在庫（雨衣）'!BQ18</f>
        <v>0</v>
      </c>
      <c r="J18" s="828">
        <f>'在庫（雨衣）'!BR18</f>
        <v>0</v>
      </c>
      <c r="K18" s="840">
        <f>'在庫（雨衣）'!BS18</f>
        <v>0</v>
      </c>
      <c r="L18" s="841">
        <v>20</v>
      </c>
      <c r="M18" s="842">
        <v>20</v>
      </c>
      <c r="N18" s="842">
        <v>20</v>
      </c>
      <c r="O18" s="849">
        <v>26</v>
      </c>
      <c r="P18" s="849">
        <v>26</v>
      </c>
      <c r="Q18" s="840"/>
      <c r="R18" s="866"/>
      <c r="S18" s="867" t="s">
        <v>113</v>
      </c>
      <c r="T18" s="868" t="s">
        <v>114</v>
      </c>
      <c r="U18" s="868" t="s">
        <v>115</v>
      </c>
      <c r="V18" s="868" t="s">
        <v>116</v>
      </c>
      <c r="W18" s="868" t="s">
        <v>117</v>
      </c>
      <c r="X18" s="878"/>
    </row>
    <row r="19" ht="39.95" customHeight="1" spans="2:24">
      <c r="B19" s="577" t="s">
        <v>118</v>
      </c>
      <c r="C19" s="577"/>
      <c r="D19" s="590" t="s">
        <v>23</v>
      </c>
      <c r="E19" s="819" t="s">
        <v>24</v>
      </c>
      <c r="F19" s="829">
        <f>'在庫（雨衣）'!BN19</f>
        <v>0</v>
      </c>
      <c r="G19" s="821">
        <f>'在庫（雨衣）'!BO19</f>
        <v>0</v>
      </c>
      <c r="H19" s="821">
        <f>'在庫（雨衣）'!BP19</f>
        <v>0</v>
      </c>
      <c r="I19" s="821">
        <f>'在庫（雨衣）'!BQ19</f>
        <v>0</v>
      </c>
      <c r="J19" s="821">
        <f>'在庫（雨衣）'!BR19</f>
        <v>0</v>
      </c>
      <c r="K19" s="843">
        <f>'在庫（雨衣）'!BS19</f>
        <v>0</v>
      </c>
      <c r="L19" s="836">
        <v>38</v>
      </c>
      <c r="M19" s="837">
        <v>38</v>
      </c>
      <c r="N19" s="837">
        <v>38</v>
      </c>
      <c r="O19" s="837">
        <v>38</v>
      </c>
      <c r="P19" s="837">
        <v>38</v>
      </c>
      <c r="Q19" s="843"/>
      <c r="R19" s="871">
        <f>SUM(F19:F21)*L19+SUM(G19:G21)*M19+SUM(H19:H21)*N19+SUM(I19:I21)*O19+SUM(J19:J21)*P19+SUM(K19:K21)*Q19</f>
        <v>0</v>
      </c>
      <c r="S19" s="872" t="s">
        <v>119</v>
      </c>
      <c r="T19" s="873" t="s">
        <v>120</v>
      </c>
      <c r="U19" s="873" t="s">
        <v>121</v>
      </c>
      <c r="V19" s="873" t="s">
        <v>122</v>
      </c>
      <c r="W19" s="873" t="s">
        <v>123</v>
      </c>
      <c r="X19" s="874"/>
    </row>
    <row r="20" ht="39.95" customHeight="1" spans="2:24">
      <c r="B20" s="822"/>
      <c r="C20" s="822"/>
      <c r="D20" s="590" t="s">
        <v>30</v>
      </c>
      <c r="E20" s="819" t="s">
        <v>31</v>
      </c>
      <c r="F20" s="823">
        <f>'在庫（雨衣）'!BN20</f>
        <v>0</v>
      </c>
      <c r="G20" s="833">
        <f>'在庫（雨衣）'!BO20</f>
        <v>0</v>
      </c>
      <c r="H20" s="833">
        <f>'在庫（雨衣）'!BP20</f>
        <v>0</v>
      </c>
      <c r="I20" s="833">
        <f>'在庫（雨衣）'!BQ20</f>
        <v>0</v>
      </c>
      <c r="J20" s="833">
        <f>'在庫（雨衣）'!BR20</f>
        <v>0</v>
      </c>
      <c r="K20" s="835">
        <f>'在庫（雨衣）'!BS20</f>
        <v>0</v>
      </c>
      <c r="L20" s="838">
        <v>38</v>
      </c>
      <c r="M20" s="839">
        <v>38</v>
      </c>
      <c r="N20" s="839">
        <v>38</v>
      </c>
      <c r="O20" s="839">
        <v>38</v>
      </c>
      <c r="P20" s="839">
        <v>38</v>
      </c>
      <c r="Q20" s="835"/>
      <c r="R20" s="862"/>
      <c r="S20" s="875" t="s">
        <v>124</v>
      </c>
      <c r="T20" s="876" t="s">
        <v>125</v>
      </c>
      <c r="U20" s="876" t="s">
        <v>126</v>
      </c>
      <c r="V20" s="876" t="s">
        <v>127</v>
      </c>
      <c r="W20" s="876" t="s">
        <v>128</v>
      </c>
      <c r="X20" s="877"/>
    </row>
    <row r="21" ht="39.95" customHeight="1" spans="2:24">
      <c r="B21" s="826"/>
      <c r="C21" s="826"/>
      <c r="D21" s="590" t="s">
        <v>129</v>
      </c>
      <c r="E21" s="819" t="s">
        <v>130</v>
      </c>
      <c r="F21" s="831">
        <f>'在庫（雨衣）'!BN21</f>
        <v>0</v>
      </c>
      <c r="G21" s="832">
        <f>'在庫（雨衣）'!BO21</f>
        <v>0</v>
      </c>
      <c r="H21" s="832">
        <f>'在庫（雨衣）'!BP21</f>
        <v>0</v>
      </c>
      <c r="I21" s="832">
        <f>'在庫（雨衣）'!BQ21</f>
        <v>0</v>
      </c>
      <c r="J21" s="832">
        <f>'在庫（雨衣）'!BR21</f>
        <v>0</v>
      </c>
      <c r="K21" s="840">
        <f>'在庫（雨衣）'!BS21</f>
        <v>0</v>
      </c>
      <c r="L21" s="841">
        <v>38</v>
      </c>
      <c r="M21" s="842">
        <v>38</v>
      </c>
      <c r="N21" s="842">
        <v>38</v>
      </c>
      <c r="O21" s="842">
        <v>38</v>
      </c>
      <c r="P21" s="842">
        <v>38</v>
      </c>
      <c r="Q21" s="840"/>
      <c r="R21" s="866"/>
      <c r="S21" s="867" t="s">
        <v>131</v>
      </c>
      <c r="T21" s="868" t="s">
        <v>132</v>
      </c>
      <c r="U21" s="868" t="s">
        <v>133</v>
      </c>
      <c r="V21" s="868" t="s">
        <v>134</v>
      </c>
      <c r="W21" s="868" t="s">
        <v>135</v>
      </c>
      <c r="X21" s="878"/>
    </row>
    <row r="22" ht="60" customHeight="1" spans="2:24">
      <c r="B22" s="577" t="s">
        <v>136</v>
      </c>
      <c r="C22" s="577"/>
      <c r="D22" s="590" t="s">
        <v>137</v>
      </c>
      <c r="E22" s="819" t="s">
        <v>138</v>
      </c>
      <c r="F22" s="829">
        <f>'在庫（雨衣）'!BN22</f>
        <v>0</v>
      </c>
      <c r="G22" s="821">
        <f>'在庫（雨衣）'!BO22</f>
        <v>0</v>
      </c>
      <c r="H22" s="821">
        <f>'在庫（雨衣）'!BP22</f>
        <v>0</v>
      </c>
      <c r="I22" s="821">
        <f>'在庫（雨衣）'!BQ22</f>
        <v>0</v>
      </c>
      <c r="J22" s="821">
        <f>'在庫（雨衣）'!BR22</f>
        <v>0</v>
      </c>
      <c r="K22" s="843">
        <f>'在庫（雨衣）'!BS22</f>
        <v>0</v>
      </c>
      <c r="L22" s="836">
        <v>25</v>
      </c>
      <c r="M22" s="837">
        <v>25</v>
      </c>
      <c r="N22" s="837">
        <v>25</v>
      </c>
      <c r="O22" s="837">
        <v>25</v>
      </c>
      <c r="P22" s="837">
        <v>25</v>
      </c>
      <c r="Q22" s="843"/>
      <c r="R22" s="871">
        <f>SUM(F22:F23)*L22+SUM(G22:G23)*M22+SUM(H22:H23)*N22+SUM(I22:I23)*O22+SUM(J22:J23)*P22+SUM(K22:K23)*Q22</f>
        <v>0</v>
      </c>
      <c r="S22" s="872" t="s">
        <v>139</v>
      </c>
      <c r="T22" s="873" t="s">
        <v>140</v>
      </c>
      <c r="U22" s="873" t="s">
        <v>141</v>
      </c>
      <c r="V22" s="873" t="s">
        <v>142</v>
      </c>
      <c r="W22" s="873" t="s">
        <v>143</v>
      </c>
      <c r="X22" s="874"/>
    </row>
    <row r="23" ht="60" customHeight="1" spans="2:24">
      <c r="B23" s="826"/>
      <c r="C23" s="826"/>
      <c r="D23" s="590" t="s">
        <v>144</v>
      </c>
      <c r="E23" s="819" t="s">
        <v>145</v>
      </c>
      <c r="F23" s="827">
        <f>'在庫（雨衣）'!BN23</f>
        <v>0</v>
      </c>
      <c r="G23" s="828">
        <f>'在庫（雨衣）'!BO23</f>
        <v>0</v>
      </c>
      <c r="H23" s="828">
        <f>'在庫（雨衣）'!BP23</f>
        <v>0</v>
      </c>
      <c r="I23" s="828">
        <f>'在庫（雨衣）'!BQ23</f>
        <v>0</v>
      </c>
      <c r="J23" s="828">
        <f>'在庫（雨衣）'!BR23</f>
        <v>0</v>
      </c>
      <c r="K23" s="840">
        <f>'在庫（雨衣）'!BS23</f>
        <v>0</v>
      </c>
      <c r="L23" s="841">
        <v>25</v>
      </c>
      <c r="M23" s="842">
        <v>25</v>
      </c>
      <c r="N23" s="842">
        <v>25</v>
      </c>
      <c r="O23" s="842">
        <v>25</v>
      </c>
      <c r="P23" s="842">
        <v>25</v>
      </c>
      <c r="Q23" s="840"/>
      <c r="R23" s="866"/>
      <c r="S23" s="867" t="s">
        <v>146</v>
      </c>
      <c r="T23" s="868" t="s">
        <v>147</v>
      </c>
      <c r="U23" s="868" t="s">
        <v>148</v>
      </c>
      <c r="V23" s="868" t="s">
        <v>149</v>
      </c>
      <c r="W23" s="868" t="s">
        <v>150</v>
      </c>
      <c r="X23" s="878"/>
    </row>
    <row r="24" ht="30" customHeight="1" spans="2:24">
      <c r="B24" s="577" t="s">
        <v>151</v>
      </c>
      <c r="C24" s="577"/>
      <c r="D24" s="590" t="s">
        <v>152</v>
      </c>
      <c r="E24" s="819" t="s">
        <v>153</v>
      </c>
      <c r="F24" s="829">
        <f>'在庫（雨衣）'!BN24</f>
        <v>0</v>
      </c>
      <c r="G24" s="821">
        <f>'在庫（雨衣）'!BO24</f>
        <v>0</v>
      </c>
      <c r="H24" s="821">
        <f>'在庫（雨衣）'!BP24</f>
        <v>0</v>
      </c>
      <c r="I24" s="821">
        <f>'在庫（雨衣）'!BQ24</f>
        <v>0</v>
      </c>
      <c r="J24" s="821">
        <f>'在庫（雨衣）'!BR24</f>
        <v>0</v>
      </c>
      <c r="K24" s="844">
        <f>'在庫（雨衣）'!BS24</f>
        <v>0</v>
      </c>
      <c r="L24" s="836">
        <v>36</v>
      </c>
      <c r="M24" s="837">
        <v>36</v>
      </c>
      <c r="N24" s="837">
        <v>36</v>
      </c>
      <c r="O24" s="837">
        <v>36</v>
      </c>
      <c r="P24" s="837">
        <v>36</v>
      </c>
      <c r="Q24" s="879">
        <v>36</v>
      </c>
      <c r="R24" s="871">
        <f>SUM(F24:F27)*L24+SUM(G24:G27)*M24+SUM(H24:H27)*N24+SUM(I24:I27)*O24+SUM(J24:J27)*P24+SUM(K24:K27)*Q24</f>
        <v>0</v>
      </c>
      <c r="S24" s="872" t="s">
        <v>154</v>
      </c>
      <c r="T24" s="873" t="s">
        <v>155</v>
      </c>
      <c r="U24" s="873" t="s">
        <v>156</v>
      </c>
      <c r="V24" s="873" t="s">
        <v>157</v>
      </c>
      <c r="W24" s="873" t="s">
        <v>158</v>
      </c>
      <c r="X24" s="880" t="s">
        <v>159</v>
      </c>
    </row>
    <row r="25" ht="30" customHeight="1" spans="2:24">
      <c r="B25" s="822"/>
      <c r="C25" s="822"/>
      <c r="D25" s="590" t="s">
        <v>23</v>
      </c>
      <c r="E25" s="819" t="s">
        <v>24</v>
      </c>
      <c r="F25" s="823">
        <f>'在庫（雨衣）'!BN25</f>
        <v>0</v>
      </c>
      <c r="G25" s="833">
        <f>'在庫（雨衣）'!BO25</f>
        <v>0</v>
      </c>
      <c r="H25" s="833">
        <f>'在庫（雨衣）'!BP25</f>
        <v>0</v>
      </c>
      <c r="I25" s="833">
        <f>'在庫（雨衣）'!BQ25</f>
        <v>0</v>
      </c>
      <c r="J25" s="833">
        <f>'在庫（雨衣）'!BR25</f>
        <v>0</v>
      </c>
      <c r="K25" s="850">
        <f>'在庫（雨衣）'!BS25</f>
        <v>0</v>
      </c>
      <c r="L25" s="838">
        <v>36</v>
      </c>
      <c r="M25" s="839">
        <v>36</v>
      </c>
      <c r="N25" s="839">
        <v>36</v>
      </c>
      <c r="O25" s="839">
        <v>36</v>
      </c>
      <c r="P25" s="839">
        <v>36</v>
      </c>
      <c r="Q25" s="892">
        <v>36</v>
      </c>
      <c r="R25" s="862"/>
      <c r="S25" s="875" t="s">
        <v>160</v>
      </c>
      <c r="T25" s="876" t="s">
        <v>161</v>
      </c>
      <c r="U25" s="876" t="s">
        <v>162</v>
      </c>
      <c r="V25" s="876" t="s">
        <v>163</v>
      </c>
      <c r="W25" s="876" t="s">
        <v>164</v>
      </c>
      <c r="X25" s="893" t="s">
        <v>165</v>
      </c>
    </row>
    <row r="26" ht="30" customHeight="1" spans="2:24">
      <c r="B26" s="822"/>
      <c r="C26" s="822"/>
      <c r="D26" s="590" t="s">
        <v>30</v>
      </c>
      <c r="E26" s="819" t="s">
        <v>31</v>
      </c>
      <c r="F26" s="823">
        <f>'在庫（雨衣）'!BN26</f>
        <v>0</v>
      </c>
      <c r="G26" s="833">
        <f>'在庫（雨衣）'!BO26</f>
        <v>0</v>
      </c>
      <c r="H26" s="833">
        <f>'在庫（雨衣）'!BP26</f>
        <v>0</v>
      </c>
      <c r="I26" s="833">
        <f>'在庫（雨衣）'!BQ26</f>
        <v>0</v>
      </c>
      <c r="J26" s="833">
        <f>'在庫（雨衣）'!BR26</f>
        <v>0</v>
      </c>
      <c r="K26" s="850">
        <f>'在庫（雨衣）'!BS26</f>
        <v>0</v>
      </c>
      <c r="L26" s="838">
        <v>36</v>
      </c>
      <c r="M26" s="839">
        <v>36</v>
      </c>
      <c r="N26" s="839">
        <v>36</v>
      </c>
      <c r="O26" s="839">
        <v>36</v>
      </c>
      <c r="P26" s="839">
        <v>36</v>
      </c>
      <c r="Q26" s="892">
        <v>36</v>
      </c>
      <c r="R26" s="862"/>
      <c r="S26" s="875" t="s">
        <v>166</v>
      </c>
      <c r="T26" s="876" t="s">
        <v>167</v>
      </c>
      <c r="U26" s="876" t="s">
        <v>168</v>
      </c>
      <c r="V26" s="876" t="s">
        <v>169</v>
      </c>
      <c r="W26" s="876" t="s">
        <v>170</v>
      </c>
      <c r="X26" s="893" t="s">
        <v>171</v>
      </c>
    </row>
    <row r="27" ht="30" customHeight="1" spans="2:24">
      <c r="B27" s="826"/>
      <c r="C27" s="826"/>
      <c r="D27" s="590" t="s">
        <v>129</v>
      </c>
      <c r="E27" s="819" t="s">
        <v>130</v>
      </c>
      <c r="F27" s="831">
        <f>'在庫（雨衣）'!BN27</f>
        <v>0</v>
      </c>
      <c r="G27" s="832">
        <f>'在庫（雨衣）'!BO27</f>
        <v>0</v>
      </c>
      <c r="H27" s="832">
        <f>'在庫（雨衣）'!BP27</f>
        <v>0</v>
      </c>
      <c r="I27" s="832">
        <f>'在庫（雨衣）'!BQ27</f>
        <v>0</v>
      </c>
      <c r="J27" s="832">
        <f>'在庫（雨衣）'!BR27</f>
        <v>0</v>
      </c>
      <c r="K27" s="845">
        <f>'在庫（雨衣）'!BS27</f>
        <v>0</v>
      </c>
      <c r="L27" s="841">
        <v>36</v>
      </c>
      <c r="M27" s="842">
        <v>36</v>
      </c>
      <c r="N27" s="842">
        <v>36</v>
      </c>
      <c r="O27" s="842">
        <v>36</v>
      </c>
      <c r="P27" s="842">
        <v>36</v>
      </c>
      <c r="Q27" s="881">
        <v>36</v>
      </c>
      <c r="R27" s="866"/>
      <c r="S27" s="867" t="s">
        <v>172</v>
      </c>
      <c r="T27" s="868" t="s">
        <v>173</v>
      </c>
      <c r="U27" s="868" t="s">
        <v>174</v>
      </c>
      <c r="V27" s="868" t="s">
        <v>175</v>
      </c>
      <c r="W27" s="868" t="s">
        <v>176</v>
      </c>
      <c r="X27" s="882" t="s">
        <v>177</v>
      </c>
    </row>
    <row r="28" ht="140.1" customHeight="1" spans="2:24">
      <c r="B28" s="816" t="s">
        <v>178</v>
      </c>
      <c r="C28" s="816"/>
      <c r="D28" s="590" t="s">
        <v>179</v>
      </c>
      <c r="E28" s="819" t="s">
        <v>179</v>
      </c>
      <c r="F28" s="829">
        <f>'在庫（雨衣）'!BN28</f>
        <v>0</v>
      </c>
      <c r="G28" s="821">
        <f>'在庫（雨衣）'!BO28</f>
        <v>0</v>
      </c>
      <c r="H28" s="821">
        <f>'在庫（雨衣）'!BP28</f>
        <v>0</v>
      </c>
      <c r="I28" s="821">
        <f>'在庫（雨衣）'!BQ28</f>
        <v>0</v>
      </c>
      <c r="J28" s="851">
        <f>'在庫（雨衣）'!BR28</f>
        <v>0</v>
      </c>
      <c r="K28" s="852">
        <f>'在庫（雨衣）'!BS28</f>
        <v>0</v>
      </c>
      <c r="L28" s="853">
        <v>28</v>
      </c>
      <c r="M28" s="854">
        <v>28</v>
      </c>
      <c r="N28" s="854">
        <v>28</v>
      </c>
      <c r="O28" s="854">
        <v>28</v>
      </c>
      <c r="P28" s="855"/>
      <c r="Q28" s="894"/>
      <c r="R28" s="895">
        <f>SUM(F28)*L28+SUM(G28)*M28+SUM(H28)*N28+SUM(I28)*O28+SUM(J28)*P28+SUM(K28)*Q28</f>
        <v>0</v>
      </c>
      <c r="S28" s="896" t="s">
        <v>180</v>
      </c>
      <c r="T28" s="897" t="s">
        <v>181</v>
      </c>
      <c r="U28" s="897" t="s">
        <v>182</v>
      </c>
      <c r="V28" s="897" t="s">
        <v>183</v>
      </c>
      <c r="W28" s="898"/>
      <c r="X28" s="899"/>
    </row>
    <row r="29" ht="60" customHeight="1" spans="2:24">
      <c r="B29" s="577" t="s">
        <v>184</v>
      </c>
      <c r="C29" s="577"/>
      <c r="D29" s="590" t="s">
        <v>23</v>
      </c>
      <c r="E29" s="819" t="s">
        <v>24</v>
      </c>
      <c r="F29" s="829">
        <f>'在庫（雨衣）'!BN29</f>
        <v>0</v>
      </c>
      <c r="G29" s="821">
        <f>'在庫（雨衣）'!BO29</f>
        <v>0</v>
      </c>
      <c r="H29" s="821">
        <f>'在庫（雨衣）'!BP29</f>
        <v>0</v>
      </c>
      <c r="I29" s="821">
        <f>'在庫（雨衣）'!BQ29</f>
        <v>0</v>
      </c>
      <c r="J29" s="821">
        <f>'在庫（雨衣）'!BR29</f>
        <v>0</v>
      </c>
      <c r="K29" s="843">
        <f>'在庫（雨衣）'!BS29</f>
        <v>0</v>
      </c>
      <c r="L29" s="836">
        <v>35</v>
      </c>
      <c r="M29" s="837">
        <v>35</v>
      </c>
      <c r="N29" s="837">
        <v>35</v>
      </c>
      <c r="O29" s="837">
        <v>35</v>
      </c>
      <c r="P29" s="837">
        <v>35</v>
      </c>
      <c r="Q29" s="843"/>
      <c r="R29" s="871">
        <f>SUM(F29:F30)*L29+SUM(G29:G30)*M29+SUM(H29:H30)*N29+SUM(I29:I30)*O29+SUM(J29:J30)*P29+SUM(K29:K30)*Q29</f>
        <v>0</v>
      </c>
      <c r="S29" s="872" t="s">
        <v>185</v>
      </c>
      <c r="T29" s="873" t="s">
        <v>186</v>
      </c>
      <c r="U29" s="873" t="s">
        <v>187</v>
      </c>
      <c r="V29" s="873" t="s">
        <v>188</v>
      </c>
      <c r="W29" s="873" t="s">
        <v>189</v>
      </c>
      <c r="X29" s="874"/>
    </row>
    <row r="30" ht="60" customHeight="1" spans="2:24">
      <c r="B30" s="826"/>
      <c r="C30" s="826"/>
      <c r="D30" s="590" t="s">
        <v>30</v>
      </c>
      <c r="E30" s="819" t="s">
        <v>31</v>
      </c>
      <c r="F30" s="831">
        <f>'在庫（雨衣）'!BN30</f>
        <v>0</v>
      </c>
      <c r="G30" s="832">
        <f>'在庫（雨衣）'!BO30</f>
        <v>0</v>
      </c>
      <c r="H30" s="832">
        <f>'在庫（雨衣）'!BP30</f>
        <v>0</v>
      </c>
      <c r="I30" s="832">
        <f>'在庫（雨衣）'!BQ30</f>
        <v>0</v>
      </c>
      <c r="J30" s="832">
        <f>'在庫（雨衣）'!BR30</f>
        <v>0</v>
      </c>
      <c r="K30" s="840">
        <f>'在庫（雨衣）'!BS30</f>
        <v>0</v>
      </c>
      <c r="L30" s="841">
        <v>35</v>
      </c>
      <c r="M30" s="842">
        <v>35</v>
      </c>
      <c r="N30" s="842">
        <v>35</v>
      </c>
      <c r="O30" s="842">
        <v>35</v>
      </c>
      <c r="P30" s="842">
        <v>35</v>
      </c>
      <c r="Q30" s="840"/>
      <c r="R30" s="866"/>
      <c r="S30" s="867" t="s">
        <v>190</v>
      </c>
      <c r="T30" s="868" t="s">
        <v>191</v>
      </c>
      <c r="U30" s="868" t="s">
        <v>192</v>
      </c>
      <c r="V30" s="868" t="s">
        <v>193</v>
      </c>
      <c r="W30" s="868" t="s">
        <v>194</v>
      </c>
      <c r="X30" s="878"/>
    </row>
    <row r="31" s="475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00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AA11" activePane="bottomRight" state="frozen"/>
      <selection/>
      <selection pane="topRight"/>
      <selection pane="bottomLeft"/>
      <selection pane="bottomRight" activeCell="BW18" sqref="BQ4:BW18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2" width="5.625" style="475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3"/>
      <c r="BR1" s="553"/>
      <c r="BS1" s="553"/>
    </row>
    <row r="2" ht="60" customHeight="1" spans="6:96">
      <c r="F2" s="525" t="s">
        <v>1</v>
      </c>
      <c r="G2" s="576"/>
      <c r="H2" s="576"/>
      <c r="I2" s="576"/>
      <c r="J2" s="576"/>
      <c r="K2" s="576"/>
      <c r="L2" s="576"/>
      <c r="M2" s="525" t="s">
        <v>1</v>
      </c>
      <c r="N2" s="576"/>
      <c r="O2" s="576"/>
      <c r="P2" s="576"/>
      <c r="Q2" s="576"/>
      <c r="R2" s="576"/>
      <c r="S2" s="687"/>
      <c r="T2" s="531" t="s">
        <v>2</v>
      </c>
      <c r="U2" s="688"/>
      <c r="V2" s="688"/>
      <c r="W2" s="688"/>
      <c r="X2" s="688"/>
      <c r="Y2" s="688"/>
      <c r="Z2" s="703"/>
      <c r="AA2" s="532" t="s">
        <v>3</v>
      </c>
      <c r="AB2" s="704"/>
      <c r="AC2" s="704"/>
      <c r="AD2" s="704"/>
      <c r="AE2" s="704"/>
      <c r="AF2" s="704"/>
      <c r="AG2" s="716"/>
      <c r="AH2" s="533" t="s">
        <v>4</v>
      </c>
      <c r="AI2" s="717"/>
      <c r="AJ2" s="717"/>
      <c r="AK2" s="717"/>
      <c r="AL2" s="717"/>
      <c r="AM2" s="717"/>
      <c r="AN2" s="718"/>
      <c r="AO2" s="533" t="s">
        <v>5</v>
      </c>
      <c r="AP2" s="717"/>
      <c r="AQ2" s="717"/>
      <c r="AR2" s="717"/>
      <c r="AS2" s="717"/>
      <c r="AT2" s="717"/>
      <c r="AU2" s="718"/>
      <c r="AV2" s="533" t="s">
        <v>6</v>
      </c>
      <c r="AW2" s="734"/>
      <c r="AX2" s="734"/>
      <c r="AY2" s="734"/>
      <c r="AZ2" s="734"/>
      <c r="BA2" s="734"/>
      <c r="BB2" s="735"/>
      <c r="BC2" s="533" t="s">
        <v>7</v>
      </c>
      <c r="BD2" s="734"/>
      <c r="BE2" s="734"/>
      <c r="BF2" s="734"/>
      <c r="BG2" s="734"/>
      <c r="BH2" s="734"/>
      <c r="BI2" s="735"/>
      <c r="BJ2" s="533" t="s">
        <v>8</v>
      </c>
      <c r="BK2" s="717"/>
      <c r="BL2" s="717"/>
      <c r="BM2" s="717"/>
      <c r="BN2" s="717"/>
      <c r="BO2" s="717"/>
      <c r="BP2" s="718"/>
      <c r="BQ2" s="525" t="s">
        <v>9</v>
      </c>
      <c r="BR2" s="576"/>
      <c r="BS2" s="576"/>
      <c r="BT2" s="576"/>
      <c r="BU2" s="576"/>
      <c r="BV2" s="576"/>
      <c r="BW2" s="687"/>
      <c r="BX2" s="525" t="s">
        <v>0</v>
      </c>
      <c r="BY2" s="576"/>
      <c r="BZ2" s="576"/>
      <c r="CA2" s="576"/>
      <c r="CB2" s="576"/>
      <c r="CC2" s="576"/>
      <c r="CD2" s="687"/>
      <c r="CE2" s="525" t="s">
        <v>10</v>
      </c>
      <c r="CF2" s="576"/>
      <c r="CG2" s="576"/>
      <c r="CH2" s="576"/>
      <c r="CI2" s="576"/>
      <c r="CJ2" s="576"/>
      <c r="CK2" s="687"/>
      <c r="CL2" s="533" t="s">
        <v>11</v>
      </c>
      <c r="CM2" s="717"/>
      <c r="CN2" s="717"/>
      <c r="CO2" s="717"/>
      <c r="CP2" s="717"/>
      <c r="CQ2" s="717"/>
      <c r="CR2" s="718"/>
    </row>
    <row r="3" s="643" customFormat="1" ht="24" spans="2:96">
      <c r="B3" s="644" t="s">
        <v>12</v>
      </c>
      <c r="C3" s="644" t="s">
        <v>13</v>
      </c>
      <c r="D3" s="644" t="s">
        <v>14</v>
      </c>
      <c r="E3" s="645" t="s">
        <v>15</v>
      </c>
      <c r="F3" s="646">
        <v>90</v>
      </c>
      <c r="G3" s="646">
        <v>100</v>
      </c>
      <c r="H3" s="646">
        <v>110</v>
      </c>
      <c r="I3" s="646">
        <v>120</v>
      </c>
      <c r="J3" s="646">
        <v>130</v>
      </c>
      <c r="K3" s="667">
        <v>140</v>
      </c>
      <c r="L3" s="667">
        <v>150</v>
      </c>
      <c r="M3" s="668">
        <v>90</v>
      </c>
      <c r="N3" s="646">
        <v>100</v>
      </c>
      <c r="O3" s="646">
        <v>110</v>
      </c>
      <c r="P3" s="646">
        <v>120</v>
      </c>
      <c r="Q3" s="646">
        <v>130</v>
      </c>
      <c r="R3" s="667">
        <v>140</v>
      </c>
      <c r="S3" s="689">
        <v>150</v>
      </c>
      <c r="T3" s="690">
        <v>90</v>
      </c>
      <c r="U3" s="691">
        <v>100</v>
      </c>
      <c r="V3" s="691">
        <v>110</v>
      </c>
      <c r="W3" s="691">
        <v>120</v>
      </c>
      <c r="X3" s="691">
        <v>130</v>
      </c>
      <c r="Y3" s="705">
        <v>140</v>
      </c>
      <c r="Z3" s="689">
        <v>150</v>
      </c>
      <c r="AA3" s="690">
        <v>90</v>
      </c>
      <c r="AB3" s="691">
        <v>100</v>
      </c>
      <c r="AC3" s="691">
        <v>110</v>
      </c>
      <c r="AD3" s="691">
        <v>120</v>
      </c>
      <c r="AE3" s="691">
        <v>130</v>
      </c>
      <c r="AF3" s="705">
        <v>140</v>
      </c>
      <c r="AG3" s="689">
        <v>150</v>
      </c>
      <c r="AH3" s="668">
        <v>90</v>
      </c>
      <c r="AI3" s="646">
        <v>100</v>
      </c>
      <c r="AJ3" s="646">
        <v>110</v>
      </c>
      <c r="AK3" s="646">
        <v>120</v>
      </c>
      <c r="AL3" s="646">
        <v>130</v>
      </c>
      <c r="AM3" s="667">
        <v>140</v>
      </c>
      <c r="AN3" s="689">
        <v>150</v>
      </c>
      <c r="AO3" s="668">
        <v>90</v>
      </c>
      <c r="AP3" s="646">
        <v>100</v>
      </c>
      <c r="AQ3" s="646">
        <v>110</v>
      </c>
      <c r="AR3" s="646">
        <v>120</v>
      </c>
      <c r="AS3" s="646">
        <v>130</v>
      </c>
      <c r="AT3" s="667">
        <v>140</v>
      </c>
      <c r="AU3" s="689">
        <v>150</v>
      </c>
      <c r="AV3" s="690">
        <v>90</v>
      </c>
      <c r="AW3" s="691">
        <v>100</v>
      </c>
      <c r="AX3" s="691">
        <v>110</v>
      </c>
      <c r="AY3" s="691">
        <v>120</v>
      </c>
      <c r="AZ3" s="691">
        <v>130</v>
      </c>
      <c r="BA3" s="705">
        <v>140</v>
      </c>
      <c r="BB3" s="689">
        <v>150</v>
      </c>
      <c r="BC3" s="690">
        <v>90</v>
      </c>
      <c r="BD3" s="691">
        <v>100</v>
      </c>
      <c r="BE3" s="691">
        <v>110</v>
      </c>
      <c r="BF3" s="691">
        <v>120</v>
      </c>
      <c r="BG3" s="691">
        <v>130</v>
      </c>
      <c r="BH3" s="705">
        <v>140</v>
      </c>
      <c r="BI3" s="689">
        <v>150</v>
      </c>
      <c r="BJ3" s="690">
        <v>90</v>
      </c>
      <c r="BK3" s="691">
        <v>100</v>
      </c>
      <c r="BL3" s="691">
        <v>110</v>
      </c>
      <c r="BM3" s="691">
        <v>120</v>
      </c>
      <c r="BN3" s="691">
        <v>130</v>
      </c>
      <c r="BO3" s="705">
        <v>140</v>
      </c>
      <c r="BP3" s="689">
        <v>150</v>
      </c>
      <c r="BQ3" s="668">
        <v>90</v>
      </c>
      <c r="BR3" s="646">
        <v>100</v>
      </c>
      <c r="BS3" s="646">
        <v>110</v>
      </c>
      <c r="BT3" s="646">
        <v>120</v>
      </c>
      <c r="BU3" s="646">
        <v>130</v>
      </c>
      <c r="BV3" s="667">
        <v>140</v>
      </c>
      <c r="BW3" s="689">
        <v>150</v>
      </c>
      <c r="BX3" s="668">
        <v>90</v>
      </c>
      <c r="BY3" s="646">
        <v>100</v>
      </c>
      <c r="BZ3" s="646">
        <v>110</v>
      </c>
      <c r="CA3" s="646">
        <v>120</v>
      </c>
      <c r="CB3" s="646">
        <v>130</v>
      </c>
      <c r="CC3" s="667">
        <v>140</v>
      </c>
      <c r="CD3" s="689">
        <v>150</v>
      </c>
      <c r="CE3" s="668">
        <v>90</v>
      </c>
      <c r="CF3" s="646">
        <v>100</v>
      </c>
      <c r="CG3" s="646">
        <v>110</v>
      </c>
      <c r="CH3" s="646">
        <v>120</v>
      </c>
      <c r="CI3" s="646">
        <v>130</v>
      </c>
      <c r="CJ3" s="667">
        <v>140</v>
      </c>
      <c r="CK3" s="689">
        <v>150</v>
      </c>
      <c r="CL3" s="690">
        <v>90</v>
      </c>
      <c r="CM3" s="691">
        <v>100</v>
      </c>
      <c r="CN3" s="691">
        <v>110</v>
      </c>
      <c r="CO3" s="691">
        <v>120</v>
      </c>
      <c r="CP3" s="691">
        <v>130</v>
      </c>
      <c r="CQ3" s="705">
        <v>140</v>
      </c>
      <c r="CR3" s="689">
        <v>150</v>
      </c>
    </row>
    <row r="4" ht="99.95" customHeight="1" spans="2:101">
      <c r="B4" s="478" t="s">
        <v>200</v>
      </c>
      <c r="C4" s="580"/>
      <c r="D4" s="647" t="s">
        <v>201</v>
      </c>
      <c r="E4" s="648" t="s">
        <v>202</v>
      </c>
      <c r="F4" s="649" t="s">
        <v>203</v>
      </c>
      <c r="G4" s="649" t="s">
        <v>204</v>
      </c>
      <c r="H4" s="649" t="s">
        <v>205</v>
      </c>
      <c r="I4" s="649" t="s">
        <v>206</v>
      </c>
      <c r="J4" s="649" t="s">
        <v>207</v>
      </c>
      <c r="K4" s="669"/>
      <c r="L4" s="670"/>
      <c r="M4" s="671">
        <v>5</v>
      </c>
      <c r="N4" s="672">
        <v>3</v>
      </c>
      <c r="O4" s="672">
        <v>3</v>
      </c>
      <c r="P4" s="672">
        <v>4</v>
      </c>
      <c r="Q4" s="672">
        <v>2</v>
      </c>
      <c r="R4" s="692"/>
      <c r="S4" s="693"/>
      <c r="T4" s="535">
        <v>2</v>
      </c>
      <c r="U4" s="508">
        <v>1</v>
      </c>
      <c r="V4" s="508">
        <v>3</v>
      </c>
      <c r="W4" s="508">
        <v>2</v>
      </c>
      <c r="X4" s="508">
        <v>9</v>
      </c>
      <c r="Y4" s="706"/>
      <c r="Z4" s="707"/>
      <c r="AA4" s="535"/>
      <c r="AB4" s="508"/>
      <c r="AC4" s="508"/>
      <c r="AD4" s="508"/>
      <c r="AE4" s="508"/>
      <c r="AF4" s="706"/>
      <c r="AG4" s="707"/>
      <c r="AH4" s="719"/>
      <c r="AI4" s="720"/>
      <c r="AJ4" s="720"/>
      <c r="AK4" s="720"/>
      <c r="AL4" s="720"/>
      <c r="AM4" s="721"/>
      <c r="AN4" s="693"/>
      <c r="AO4" s="719"/>
      <c r="AP4" s="720"/>
      <c r="AQ4" s="720"/>
      <c r="AR4" s="720"/>
      <c r="AS4" s="720"/>
      <c r="AT4" s="721"/>
      <c r="AU4" s="693"/>
      <c r="AV4" s="536"/>
      <c r="AW4" s="736"/>
      <c r="AX4" s="736">
        <v>1</v>
      </c>
      <c r="AY4" s="736"/>
      <c r="AZ4" s="736"/>
      <c r="BA4" s="737"/>
      <c r="BB4" s="738"/>
      <c r="BC4" s="739"/>
      <c r="BD4" s="740"/>
      <c r="BE4" s="740">
        <v>1</v>
      </c>
      <c r="BF4" s="740"/>
      <c r="BG4" s="740"/>
      <c r="BH4" s="761"/>
      <c r="BI4" s="738"/>
      <c r="BJ4" s="739"/>
      <c r="BK4" s="740"/>
      <c r="BL4" s="740">
        <v>0.05</v>
      </c>
      <c r="BM4" s="740"/>
      <c r="BN4" s="740"/>
      <c r="BO4" s="761"/>
      <c r="BP4" s="738"/>
      <c r="BQ4" s="766">
        <f t="shared" ref="BQ4:BU11" si="0">IF($A$1="补货",M4+T4+AA4,M4)</f>
        <v>7</v>
      </c>
      <c r="BR4" s="767">
        <f t="shared" si="0"/>
        <v>4</v>
      </c>
      <c r="BS4" s="767">
        <f t="shared" si="0"/>
        <v>6</v>
      </c>
      <c r="BT4" s="767">
        <f t="shared" si="0"/>
        <v>6</v>
      </c>
      <c r="BU4" s="767">
        <f t="shared" si="0"/>
        <v>11</v>
      </c>
      <c r="BV4" s="767">
        <f t="shared" ref="BV4:BV18" si="1">IF($A$1="补货",R4+Y4+AF4,R4)</f>
        <v>0</v>
      </c>
      <c r="BW4" s="767">
        <f t="shared" ref="BW4:BW18" si="2">IF($A$1="补货",S4+Z4+AG4,S4)</f>
        <v>0</v>
      </c>
      <c r="BX4" s="535"/>
      <c r="BY4" s="508"/>
      <c r="BZ4" s="508"/>
      <c r="CA4" s="508"/>
      <c r="CB4" s="508"/>
      <c r="CC4" s="706"/>
      <c r="CD4" s="707"/>
      <c r="CE4" s="766">
        <f t="shared" ref="CE4:CI11" si="3">BQ4+BX4</f>
        <v>7</v>
      </c>
      <c r="CF4" s="782">
        <f t="shared" si="3"/>
        <v>4</v>
      </c>
      <c r="CG4" s="782">
        <f t="shared" si="3"/>
        <v>6</v>
      </c>
      <c r="CH4" s="782">
        <f t="shared" si="3"/>
        <v>6</v>
      </c>
      <c r="CI4" s="782">
        <f t="shared" si="3"/>
        <v>11</v>
      </c>
      <c r="CJ4" s="782">
        <f t="shared" ref="CJ4:CJ18" si="4">BV4+CC4</f>
        <v>0</v>
      </c>
      <c r="CK4" s="782">
        <f t="shared" ref="CK4:CK18" si="5">BW4+CD4</f>
        <v>0</v>
      </c>
      <c r="CL4" s="796" t="str">
        <f t="shared" ref="CL4:CP11" si="6">IF(BJ4&lt;&gt;0,CE4/BJ4*7,"-")</f>
        <v>-</v>
      </c>
      <c r="CM4" s="797" t="str">
        <f t="shared" si="6"/>
        <v>-</v>
      </c>
      <c r="CN4" s="797">
        <f t="shared" si="6"/>
        <v>840</v>
      </c>
      <c r="CO4" s="797" t="str">
        <f t="shared" si="6"/>
        <v>-</v>
      </c>
      <c r="CP4" s="797" t="str">
        <f t="shared" si="6"/>
        <v>-</v>
      </c>
      <c r="CQ4" s="798" t="str">
        <f t="shared" ref="CQ4:CQ18" si="7">IF(BO4&lt;&gt;0,CJ4/BO4*7,"-")</f>
        <v>-</v>
      </c>
      <c r="CR4" s="799" t="str">
        <f t="shared" ref="CR4:CR11" si="8">IF(BP4&lt;&gt;0,CK4/BP4*7,"-")</f>
        <v>-</v>
      </c>
      <c r="CS4">
        <v>1780</v>
      </c>
      <c r="CT4">
        <v>1780</v>
      </c>
      <c r="CU4">
        <v>1780</v>
      </c>
      <c r="CV4">
        <v>1780</v>
      </c>
      <c r="CW4">
        <v>1780</v>
      </c>
    </row>
    <row r="5" ht="99.95" customHeight="1" spans="2:101">
      <c r="B5" s="585"/>
      <c r="C5" s="586"/>
      <c r="D5" s="650" t="s">
        <v>208</v>
      </c>
      <c r="E5" s="651" t="s">
        <v>209</v>
      </c>
      <c r="F5" s="652" t="s">
        <v>210</v>
      </c>
      <c r="G5" s="652" t="s">
        <v>211</v>
      </c>
      <c r="H5" s="652" t="s">
        <v>212</v>
      </c>
      <c r="I5" s="652" t="s">
        <v>213</v>
      </c>
      <c r="J5" s="652" t="s">
        <v>214</v>
      </c>
      <c r="K5" s="652"/>
      <c r="L5" s="673"/>
      <c r="M5" s="674">
        <v>3</v>
      </c>
      <c r="N5" s="675">
        <v>3</v>
      </c>
      <c r="O5" s="675">
        <v>3</v>
      </c>
      <c r="P5" s="675">
        <v>2</v>
      </c>
      <c r="Q5" s="675">
        <v>2</v>
      </c>
      <c r="R5" s="694"/>
      <c r="S5" s="695"/>
      <c r="T5" s="538">
        <v>10</v>
      </c>
      <c r="U5" s="511">
        <v>5</v>
      </c>
      <c r="V5" s="511">
        <v>5</v>
      </c>
      <c r="W5" s="511">
        <v>5</v>
      </c>
      <c r="X5" s="511">
        <v>4</v>
      </c>
      <c r="Y5" s="708"/>
      <c r="Z5" s="709"/>
      <c r="AA5" s="538"/>
      <c r="AB5" s="511"/>
      <c r="AC5" s="511"/>
      <c r="AD5" s="511"/>
      <c r="AE5" s="511"/>
      <c r="AF5" s="708"/>
      <c r="AG5" s="709"/>
      <c r="AH5" s="722"/>
      <c r="AI5" s="723"/>
      <c r="AJ5" s="723"/>
      <c r="AK5" s="723"/>
      <c r="AL5" s="723"/>
      <c r="AM5" s="724"/>
      <c r="AN5" s="695"/>
      <c r="AO5" s="722"/>
      <c r="AP5" s="723"/>
      <c r="AQ5" s="723"/>
      <c r="AR5" s="723"/>
      <c r="AS5" s="723"/>
      <c r="AT5" s="724"/>
      <c r="AU5" s="695"/>
      <c r="AV5" s="539"/>
      <c r="AW5" s="741"/>
      <c r="AX5" s="741"/>
      <c r="AY5" s="741"/>
      <c r="AZ5" s="741"/>
      <c r="BA5" s="742"/>
      <c r="BB5" s="743"/>
      <c r="BC5" s="744"/>
      <c r="BD5" s="745"/>
      <c r="BE5" s="745"/>
      <c r="BF5" s="745"/>
      <c r="BG5" s="745"/>
      <c r="BH5" s="762"/>
      <c r="BI5" s="743"/>
      <c r="BJ5" s="744"/>
      <c r="BK5" s="745"/>
      <c r="BL5" s="745"/>
      <c r="BM5" s="745"/>
      <c r="BN5" s="745"/>
      <c r="BO5" s="762"/>
      <c r="BP5" s="743"/>
      <c r="BQ5" s="768">
        <f t="shared" si="0"/>
        <v>13</v>
      </c>
      <c r="BR5" s="769">
        <f t="shared" si="0"/>
        <v>8</v>
      </c>
      <c r="BS5" s="769">
        <f t="shared" si="0"/>
        <v>8</v>
      </c>
      <c r="BT5" s="769">
        <f t="shared" si="0"/>
        <v>7</v>
      </c>
      <c r="BU5" s="769">
        <f t="shared" si="0"/>
        <v>6</v>
      </c>
      <c r="BV5" s="769">
        <f t="shared" si="1"/>
        <v>0</v>
      </c>
      <c r="BW5" s="769">
        <f t="shared" si="2"/>
        <v>0</v>
      </c>
      <c r="BX5" s="538"/>
      <c r="BY5" s="511"/>
      <c r="BZ5" s="511"/>
      <c r="CA5" s="511"/>
      <c r="CB5" s="511"/>
      <c r="CC5" s="708"/>
      <c r="CD5" s="709"/>
      <c r="CE5" s="783">
        <f t="shared" si="3"/>
        <v>13</v>
      </c>
      <c r="CF5" s="784">
        <f t="shared" si="3"/>
        <v>8</v>
      </c>
      <c r="CG5" s="784">
        <f t="shared" si="3"/>
        <v>8</v>
      </c>
      <c r="CH5" s="784">
        <f t="shared" si="3"/>
        <v>7</v>
      </c>
      <c r="CI5" s="784">
        <f t="shared" si="3"/>
        <v>6</v>
      </c>
      <c r="CJ5" s="784">
        <f t="shared" si="4"/>
        <v>0</v>
      </c>
      <c r="CK5" s="784">
        <f t="shared" si="5"/>
        <v>0</v>
      </c>
      <c r="CL5" s="800" t="str">
        <f t="shared" si="6"/>
        <v>-</v>
      </c>
      <c r="CM5" s="801" t="str">
        <f t="shared" si="6"/>
        <v>-</v>
      </c>
      <c r="CN5" s="801" t="str">
        <f t="shared" si="6"/>
        <v>-</v>
      </c>
      <c r="CO5" s="801" t="str">
        <f t="shared" si="6"/>
        <v>-</v>
      </c>
      <c r="CP5" s="801" t="str">
        <f t="shared" si="6"/>
        <v>-</v>
      </c>
      <c r="CQ5" s="802" t="str">
        <f t="shared" si="7"/>
        <v>-</v>
      </c>
      <c r="CR5" s="803" t="str">
        <f t="shared" si="8"/>
        <v>-</v>
      </c>
      <c r="CS5">
        <v>1780</v>
      </c>
      <c r="CT5">
        <v>1780</v>
      </c>
      <c r="CU5">
        <v>1780</v>
      </c>
      <c r="CV5">
        <v>1780</v>
      </c>
      <c r="CW5">
        <v>1780</v>
      </c>
    </row>
    <row r="6" ht="99.95" customHeight="1" spans="2:101">
      <c r="B6" s="585"/>
      <c r="C6" s="586"/>
      <c r="D6" s="650" t="s">
        <v>215</v>
      </c>
      <c r="E6" s="653" t="s">
        <v>216</v>
      </c>
      <c r="F6" s="652" t="s">
        <v>217</v>
      </c>
      <c r="G6" s="652" t="s">
        <v>218</v>
      </c>
      <c r="H6" s="652" t="s">
        <v>219</v>
      </c>
      <c r="I6" s="652" t="s">
        <v>220</v>
      </c>
      <c r="J6" s="652" t="s">
        <v>221</v>
      </c>
      <c r="K6" s="652"/>
      <c r="L6" s="673"/>
      <c r="M6" s="674">
        <v>2</v>
      </c>
      <c r="N6" s="675">
        <v>3</v>
      </c>
      <c r="O6" s="675">
        <v>1</v>
      </c>
      <c r="P6" s="675">
        <v>2</v>
      </c>
      <c r="Q6" s="675">
        <v>3</v>
      </c>
      <c r="R6" s="694"/>
      <c r="S6" s="695"/>
      <c r="T6" s="538">
        <v>10</v>
      </c>
      <c r="U6" s="511">
        <v>2</v>
      </c>
      <c r="V6" s="511">
        <v>6</v>
      </c>
      <c r="W6" s="511">
        <v>4</v>
      </c>
      <c r="X6" s="511">
        <v>4</v>
      </c>
      <c r="Y6" s="708"/>
      <c r="Z6" s="709"/>
      <c r="AA6" s="538"/>
      <c r="AB6" s="511"/>
      <c r="AC6" s="511"/>
      <c r="AD6" s="511"/>
      <c r="AE6" s="511"/>
      <c r="AF6" s="708"/>
      <c r="AG6" s="709"/>
      <c r="AH6" s="722"/>
      <c r="AI6" s="723"/>
      <c r="AJ6" s="723"/>
      <c r="AK6" s="723"/>
      <c r="AL6" s="723"/>
      <c r="AM6" s="724"/>
      <c r="AN6" s="695"/>
      <c r="AO6" s="722"/>
      <c r="AP6" s="723"/>
      <c r="AQ6" s="723">
        <v>1</v>
      </c>
      <c r="AR6" s="723">
        <v>1</v>
      </c>
      <c r="AS6" s="723"/>
      <c r="AT6" s="724"/>
      <c r="AU6" s="695"/>
      <c r="AV6" s="539"/>
      <c r="AW6" s="741"/>
      <c r="AX6" s="741">
        <v>1</v>
      </c>
      <c r="AY6" s="741">
        <v>1</v>
      </c>
      <c r="AZ6" s="741"/>
      <c r="BA6" s="742"/>
      <c r="BB6" s="743"/>
      <c r="BC6" s="744"/>
      <c r="BD6" s="745"/>
      <c r="BE6" s="745">
        <v>2</v>
      </c>
      <c r="BF6" s="745">
        <v>1</v>
      </c>
      <c r="BG6" s="745"/>
      <c r="BH6" s="762"/>
      <c r="BI6" s="743"/>
      <c r="BJ6" s="744"/>
      <c r="BK6" s="745"/>
      <c r="BL6" s="745">
        <v>0.14</v>
      </c>
      <c r="BM6" s="745">
        <v>0.12</v>
      </c>
      <c r="BN6" s="745"/>
      <c r="BO6" s="762"/>
      <c r="BP6" s="743"/>
      <c r="BQ6" s="768">
        <f t="shared" si="0"/>
        <v>12</v>
      </c>
      <c r="BR6" s="769">
        <f t="shared" si="0"/>
        <v>5</v>
      </c>
      <c r="BS6" s="769">
        <f t="shared" si="0"/>
        <v>7</v>
      </c>
      <c r="BT6" s="769">
        <f t="shared" si="0"/>
        <v>6</v>
      </c>
      <c r="BU6" s="769">
        <f t="shared" si="0"/>
        <v>7</v>
      </c>
      <c r="BV6" s="769">
        <f t="shared" si="1"/>
        <v>0</v>
      </c>
      <c r="BW6" s="769">
        <f t="shared" si="2"/>
        <v>0</v>
      </c>
      <c r="BX6" s="538"/>
      <c r="BY6" s="511"/>
      <c r="BZ6" s="511"/>
      <c r="CA6" s="511"/>
      <c r="CB6" s="511"/>
      <c r="CC6" s="708"/>
      <c r="CD6" s="709"/>
      <c r="CE6" s="783">
        <f t="shared" si="3"/>
        <v>12</v>
      </c>
      <c r="CF6" s="784">
        <f t="shared" si="3"/>
        <v>5</v>
      </c>
      <c r="CG6" s="784">
        <f t="shared" si="3"/>
        <v>7</v>
      </c>
      <c r="CH6" s="784">
        <f t="shared" si="3"/>
        <v>6</v>
      </c>
      <c r="CI6" s="784">
        <f t="shared" si="3"/>
        <v>7</v>
      </c>
      <c r="CJ6" s="784">
        <f t="shared" si="4"/>
        <v>0</v>
      </c>
      <c r="CK6" s="784">
        <f t="shared" si="5"/>
        <v>0</v>
      </c>
      <c r="CL6" s="800" t="str">
        <f t="shared" si="6"/>
        <v>-</v>
      </c>
      <c r="CM6" s="801" t="str">
        <f t="shared" si="6"/>
        <v>-</v>
      </c>
      <c r="CN6" s="801">
        <f t="shared" si="6"/>
        <v>350</v>
      </c>
      <c r="CO6" s="801">
        <f t="shared" si="6"/>
        <v>350</v>
      </c>
      <c r="CP6" s="801" t="str">
        <f t="shared" si="6"/>
        <v>-</v>
      </c>
      <c r="CQ6" s="802" t="str">
        <f t="shared" si="7"/>
        <v>-</v>
      </c>
      <c r="CR6" s="803" t="str">
        <f t="shared" si="8"/>
        <v>-</v>
      </c>
      <c r="CS6">
        <v>1780</v>
      </c>
      <c r="CT6">
        <v>1780</v>
      </c>
      <c r="CU6">
        <v>1780</v>
      </c>
      <c r="CV6">
        <v>1780</v>
      </c>
      <c r="CW6">
        <v>1780</v>
      </c>
    </row>
    <row r="7" ht="99.95" customHeight="1" spans="2:101">
      <c r="B7" s="592"/>
      <c r="C7" s="593"/>
      <c r="D7" s="654" t="s">
        <v>222</v>
      </c>
      <c r="E7" s="655" t="s">
        <v>222</v>
      </c>
      <c r="F7" s="656" t="s">
        <v>223</v>
      </c>
      <c r="G7" s="656" t="s">
        <v>224</v>
      </c>
      <c r="H7" s="656" t="s">
        <v>225</v>
      </c>
      <c r="I7" s="656" t="s">
        <v>226</v>
      </c>
      <c r="J7" s="656" t="s">
        <v>227</v>
      </c>
      <c r="K7" s="656"/>
      <c r="L7" s="676"/>
      <c r="M7" s="677">
        <v>4</v>
      </c>
      <c r="N7" s="678">
        <v>2</v>
      </c>
      <c r="O7" s="678">
        <v>5</v>
      </c>
      <c r="P7" s="678">
        <v>4</v>
      </c>
      <c r="Q7" s="678">
        <v>4</v>
      </c>
      <c r="R7" s="696"/>
      <c r="S7" s="697"/>
      <c r="T7" s="549"/>
      <c r="U7" s="520">
        <v>5</v>
      </c>
      <c r="V7" s="520">
        <v>7</v>
      </c>
      <c r="W7" s="520"/>
      <c r="X7" s="520"/>
      <c r="Y7" s="710"/>
      <c r="Z7" s="711"/>
      <c r="AA7" s="549"/>
      <c r="AB7" s="520"/>
      <c r="AC7" s="520"/>
      <c r="AD7" s="520"/>
      <c r="AE7" s="520"/>
      <c r="AF7" s="710"/>
      <c r="AG7" s="711"/>
      <c r="AH7" s="725"/>
      <c r="AI7" s="726"/>
      <c r="AJ7" s="726"/>
      <c r="AK7" s="726"/>
      <c r="AL7" s="726"/>
      <c r="AM7" s="727"/>
      <c r="AN7" s="697"/>
      <c r="AO7" s="725"/>
      <c r="AP7" s="726"/>
      <c r="AQ7" s="726"/>
      <c r="AR7" s="726"/>
      <c r="AS7" s="726"/>
      <c r="AT7" s="727"/>
      <c r="AU7" s="697"/>
      <c r="AV7" s="550"/>
      <c r="AW7" s="746"/>
      <c r="AX7" s="746"/>
      <c r="AY7" s="746"/>
      <c r="AZ7" s="746"/>
      <c r="BA7" s="747"/>
      <c r="BB7" s="748"/>
      <c r="BC7" s="749"/>
      <c r="BD7" s="750"/>
      <c r="BE7" s="750"/>
      <c r="BF7" s="750"/>
      <c r="BG7" s="750"/>
      <c r="BH7" s="763"/>
      <c r="BI7" s="748"/>
      <c r="BJ7" s="749"/>
      <c r="BK7" s="750"/>
      <c r="BL7" s="750"/>
      <c r="BM7" s="750"/>
      <c r="BN7" s="750"/>
      <c r="BO7" s="763"/>
      <c r="BP7" s="748"/>
      <c r="BQ7" s="770">
        <f t="shared" si="0"/>
        <v>4</v>
      </c>
      <c r="BR7" s="771">
        <f t="shared" si="0"/>
        <v>7</v>
      </c>
      <c r="BS7" s="771">
        <f t="shared" si="0"/>
        <v>12</v>
      </c>
      <c r="BT7" s="771">
        <f t="shared" si="0"/>
        <v>4</v>
      </c>
      <c r="BU7" s="771">
        <f t="shared" si="0"/>
        <v>4</v>
      </c>
      <c r="BV7" s="771">
        <f t="shared" si="1"/>
        <v>0</v>
      </c>
      <c r="BW7" s="771">
        <f t="shared" si="2"/>
        <v>0</v>
      </c>
      <c r="BX7" s="549"/>
      <c r="BY7" s="520"/>
      <c r="BZ7" s="520"/>
      <c r="CA7" s="520"/>
      <c r="CB7" s="520"/>
      <c r="CC7" s="710"/>
      <c r="CD7" s="711"/>
      <c r="CE7" s="785">
        <f t="shared" si="3"/>
        <v>4</v>
      </c>
      <c r="CF7" s="786">
        <f t="shared" si="3"/>
        <v>7</v>
      </c>
      <c r="CG7" s="786">
        <f t="shared" si="3"/>
        <v>12</v>
      </c>
      <c r="CH7" s="786">
        <f t="shared" si="3"/>
        <v>4</v>
      </c>
      <c r="CI7" s="786">
        <f t="shared" si="3"/>
        <v>4</v>
      </c>
      <c r="CJ7" s="786">
        <f t="shared" si="4"/>
        <v>0</v>
      </c>
      <c r="CK7" s="786">
        <f t="shared" si="5"/>
        <v>0</v>
      </c>
      <c r="CL7" s="804" t="str">
        <f t="shared" si="6"/>
        <v>-</v>
      </c>
      <c r="CM7" s="805" t="str">
        <f t="shared" si="6"/>
        <v>-</v>
      </c>
      <c r="CN7" s="805" t="str">
        <f t="shared" si="6"/>
        <v>-</v>
      </c>
      <c r="CO7" s="805" t="str">
        <f t="shared" si="6"/>
        <v>-</v>
      </c>
      <c r="CP7" s="805" t="str">
        <f t="shared" si="6"/>
        <v>-</v>
      </c>
      <c r="CQ7" s="806" t="str">
        <f t="shared" si="7"/>
        <v>-</v>
      </c>
      <c r="CR7" s="807" t="str">
        <f t="shared" si="8"/>
        <v>-</v>
      </c>
      <c r="CS7">
        <v>1780</v>
      </c>
      <c r="CT7">
        <v>1780</v>
      </c>
      <c r="CU7">
        <v>1780</v>
      </c>
      <c r="CV7">
        <v>1780</v>
      </c>
      <c r="CW7">
        <v>1780</v>
      </c>
    </row>
    <row r="8" ht="99.95" customHeight="1" spans="2:101">
      <c r="B8" s="483" t="s">
        <v>228</v>
      </c>
      <c r="C8" s="657"/>
      <c r="D8" s="658" t="s">
        <v>229</v>
      </c>
      <c r="E8" s="659" t="s">
        <v>230</v>
      </c>
      <c r="F8" s="660" t="s">
        <v>231</v>
      </c>
      <c r="G8" s="660" t="s">
        <v>232</v>
      </c>
      <c r="H8" s="660" t="s">
        <v>233</v>
      </c>
      <c r="I8" s="660" t="s">
        <v>234</v>
      </c>
      <c r="J8" s="660" t="s">
        <v>235</v>
      </c>
      <c r="K8" s="660"/>
      <c r="L8" s="679"/>
      <c r="M8" s="680">
        <v>3</v>
      </c>
      <c r="N8" s="681">
        <v>3</v>
      </c>
      <c r="O8" s="681"/>
      <c r="P8" s="681">
        <v>3</v>
      </c>
      <c r="Q8" s="681"/>
      <c r="R8" s="698"/>
      <c r="S8" s="699"/>
      <c r="T8" s="552">
        <v>5</v>
      </c>
      <c r="U8" s="700"/>
      <c r="V8" s="700"/>
      <c r="W8" s="700">
        <v>1</v>
      </c>
      <c r="X8" s="700"/>
      <c r="Y8" s="712"/>
      <c r="Z8" s="713"/>
      <c r="AA8" s="552"/>
      <c r="AB8" s="700"/>
      <c r="AC8" s="700"/>
      <c r="AD8" s="700"/>
      <c r="AE8" s="700"/>
      <c r="AF8" s="712"/>
      <c r="AG8" s="713"/>
      <c r="AH8" s="728"/>
      <c r="AI8" s="729"/>
      <c r="AJ8" s="729"/>
      <c r="AK8" s="729"/>
      <c r="AL8" s="729"/>
      <c r="AM8" s="730"/>
      <c r="AN8" s="699"/>
      <c r="AO8" s="728"/>
      <c r="AP8" s="729">
        <v>1</v>
      </c>
      <c r="AQ8" s="729"/>
      <c r="AR8" s="729"/>
      <c r="AS8" s="729">
        <v>1</v>
      </c>
      <c r="AT8" s="730"/>
      <c r="AU8" s="699"/>
      <c r="AV8" s="547"/>
      <c r="AW8" s="751">
        <v>1</v>
      </c>
      <c r="AX8" s="751"/>
      <c r="AY8" s="751"/>
      <c r="AZ8" s="751">
        <v>2</v>
      </c>
      <c r="BA8" s="752"/>
      <c r="BB8" s="753"/>
      <c r="BC8" s="754"/>
      <c r="BD8" s="755">
        <v>1</v>
      </c>
      <c r="BE8" s="755"/>
      <c r="BF8" s="755"/>
      <c r="BG8" s="755">
        <v>3</v>
      </c>
      <c r="BH8" s="764"/>
      <c r="BI8" s="753"/>
      <c r="BJ8" s="754"/>
      <c r="BK8" s="755">
        <v>0.12</v>
      </c>
      <c r="BL8" s="755"/>
      <c r="BM8" s="755"/>
      <c r="BN8" s="755">
        <v>0.19</v>
      </c>
      <c r="BO8" s="764"/>
      <c r="BP8" s="753"/>
      <c r="BQ8" s="772">
        <f t="shared" si="0"/>
        <v>8</v>
      </c>
      <c r="BR8" s="773">
        <f t="shared" si="0"/>
        <v>3</v>
      </c>
      <c r="BS8" s="773">
        <f t="shared" si="0"/>
        <v>0</v>
      </c>
      <c r="BT8" s="773">
        <f t="shared" si="0"/>
        <v>4</v>
      </c>
      <c r="BU8" s="773">
        <f t="shared" si="0"/>
        <v>0</v>
      </c>
      <c r="BV8" s="773">
        <f t="shared" si="1"/>
        <v>0</v>
      </c>
      <c r="BW8" s="773">
        <f t="shared" si="2"/>
        <v>0</v>
      </c>
      <c r="BX8" s="776"/>
      <c r="BY8" s="777"/>
      <c r="BZ8" s="777"/>
      <c r="CA8" s="777"/>
      <c r="CB8" s="777"/>
      <c r="CC8" s="787"/>
      <c r="CD8" s="788"/>
      <c r="CE8" s="772">
        <f t="shared" si="3"/>
        <v>8</v>
      </c>
      <c r="CF8" s="789">
        <f t="shared" si="3"/>
        <v>3</v>
      </c>
      <c r="CG8" s="789">
        <f t="shared" si="3"/>
        <v>0</v>
      </c>
      <c r="CH8" s="789">
        <f t="shared" si="3"/>
        <v>4</v>
      </c>
      <c r="CI8" s="789">
        <f t="shared" si="3"/>
        <v>0</v>
      </c>
      <c r="CJ8" s="789">
        <f t="shared" si="4"/>
        <v>0</v>
      </c>
      <c r="CK8" s="789">
        <f t="shared" si="5"/>
        <v>0</v>
      </c>
      <c r="CL8" s="808" t="str">
        <f t="shared" si="6"/>
        <v>-</v>
      </c>
      <c r="CM8" s="809">
        <f t="shared" si="6"/>
        <v>175</v>
      </c>
      <c r="CN8" s="809" t="str">
        <f t="shared" si="6"/>
        <v>-</v>
      </c>
      <c r="CO8" s="809" t="str">
        <f t="shared" si="6"/>
        <v>-</v>
      </c>
      <c r="CP8" s="809">
        <f t="shared" si="6"/>
        <v>0</v>
      </c>
      <c r="CQ8" s="810" t="str">
        <f t="shared" si="7"/>
        <v>-</v>
      </c>
      <c r="CR8" s="811" t="str">
        <f t="shared" si="8"/>
        <v>-</v>
      </c>
      <c r="CS8">
        <v>2480</v>
      </c>
      <c r="CT8">
        <v>2480</v>
      </c>
      <c r="CU8">
        <v>2480</v>
      </c>
      <c r="CV8">
        <v>2480</v>
      </c>
      <c r="CW8">
        <v>2480</v>
      </c>
    </row>
    <row r="9" ht="99.95" customHeight="1" spans="2:101">
      <c r="B9" s="599"/>
      <c r="C9" s="586"/>
      <c r="D9" s="650" t="s">
        <v>236</v>
      </c>
      <c r="E9" s="651" t="s">
        <v>237</v>
      </c>
      <c r="F9" s="652" t="s">
        <v>238</v>
      </c>
      <c r="G9" s="652" t="s">
        <v>239</v>
      </c>
      <c r="H9" s="652" t="s">
        <v>240</v>
      </c>
      <c r="I9" s="652" t="s">
        <v>241</v>
      </c>
      <c r="J9" s="652" t="s">
        <v>242</v>
      </c>
      <c r="K9" s="652"/>
      <c r="L9" s="673"/>
      <c r="M9" s="674">
        <v>6</v>
      </c>
      <c r="N9" s="675">
        <v>7</v>
      </c>
      <c r="O9" s="675">
        <v>5</v>
      </c>
      <c r="P9" s="675">
        <v>3</v>
      </c>
      <c r="Q9" s="675">
        <v>4</v>
      </c>
      <c r="R9" s="694"/>
      <c r="S9" s="695"/>
      <c r="T9" s="538"/>
      <c r="U9" s="511"/>
      <c r="V9" s="511">
        <v>5</v>
      </c>
      <c r="W9" s="511"/>
      <c r="X9" s="511"/>
      <c r="Y9" s="708"/>
      <c r="Z9" s="709"/>
      <c r="AA9" s="538"/>
      <c r="AB9" s="511"/>
      <c r="AC9" s="511"/>
      <c r="AD9" s="511"/>
      <c r="AE9" s="511"/>
      <c r="AF9" s="708"/>
      <c r="AG9" s="709"/>
      <c r="AH9" s="722"/>
      <c r="AI9" s="723"/>
      <c r="AJ9" s="723"/>
      <c r="AK9" s="723"/>
      <c r="AL9" s="723"/>
      <c r="AM9" s="724"/>
      <c r="AN9" s="695"/>
      <c r="AO9" s="722"/>
      <c r="AP9" s="723"/>
      <c r="AQ9" s="723"/>
      <c r="AR9" s="723"/>
      <c r="AS9" s="723">
        <v>1</v>
      </c>
      <c r="AT9" s="724"/>
      <c r="AU9" s="695"/>
      <c r="AV9" s="539"/>
      <c r="AW9" s="741"/>
      <c r="AX9" s="741"/>
      <c r="AY9" s="741"/>
      <c r="AZ9" s="741">
        <v>1</v>
      </c>
      <c r="BA9" s="742"/>
      <c r="BB9" s="743"/>
      <c r="BC9" s="744"/>
      <c r="BD9" s="745"/>
      <c r="BE9" s="745"/>
      <c r="BF9" s="745"/>
      <c r="BG9" s="745">
        <v>3</v>
      </c>
      <c r="BH9" s="762"/>
      <c r="BI9" s="743"/>
      <c r="BJ9" s="744"/>
      <c r="BK9" s="745"/>
      <c r="BL9" s="745"/>
      <c r="BM9" s="745"/>
      <c r="BN9" s="745">
        <v>0.15</v>
      </c>
      <c r="BO9" s="762"/>
      <c r="BP9" s="743"/>
      <c r="BQ9" s="768">
        <f t="shared" si="0"/>
        <v>6</v>
      </c>
      <c r="BR9" s="769">
        <f t="shared" si="0"/>
        <v>7</v>
      </c>
      <c r="BS9" s="769">
        <f t="shared" si="0"/>
        <v>10</v>
      </c>
      <c r="BT9" s="769">
        <f t="shared" si="0"/>
        <v>3</v>
      </c>
      <c r="BU9" s="769">
        <f t="shared" si="0"/>
        <v>4</v>
      </c>
      <c r="BV9" s="769">
        <f t="shared" si="1"/>
        <v>0</v>
      </c>
      <c r="BW9" s="769">
        <f t="shared" si="2"/>
        <v>0</v>
      </c>
      <c r="BX9" s="538"/>
      <c r="BY9" s="511"/>
      <c r="BZ9" s="511"/>
      <c r="CA9" s="511"/>
      <c r="CB9" s="511"/>
      <c r="CC9" s="708"/>
      <c r="CD9" s="709"/>
      <c r="CE9" s="783">
        <f t="shared" si="3"/>
        <v>6</v>
      </c>
      <c r="CF9" s="784">
        <f t="shared" si="3"/>
        <v>7</v>
      </c>
      <c r="CG9" s="784">
        <f t="shared" si="3"/>
        <v>10</v>
      </c>
      <c r="CH9" s="784">
        <f t="shared" si="3"/>
        <v>3</v>
      </c>
      <c r="CI9" s="784">
        <f t="shared" si="3"/>
        <v>4</v>
      </c>
      <c r="CJ9" s="784">
        <f t="shared" si="4"/>
        <v>0</v>
      </c>
      <c r="CK9" s="784">
        <f t="shared" si="5"/>
        <v>0</v>
      </c>
      <c r="CL9" s="800" t="str">
        <f t="shared" si="6"/>
        <v>-</v>
      </c>
      <c r="CM9" s="801" t="str">
        <f t="shared" si="6"/>
        <v>-</v>
      </c>
      <c r="CN9" s="801" t="str">
        <f t="shared" si="6"/>
        <v>-</v>
      </c>
      <c r="CO9" s="801" t="str">
        <f t="shared" si="6"/>
        <v>-</v>
      </c>
      <c r="CP9" s="801">
        <f t="shared" si="6"/>
        <v>186.666666666667</v>
      </c>
      <c r="CQ9" s="802" t="str">
        <f t="shared" si="7"/>
        <v>-</v>
      </c>
      <c r="CR9" s="803" t="str">
        <f t="shared" si="8"/>
        <v>-</v>
      </c>
      <c r="CS9">
        <v>2480</v>
      </c>
      <c r="CT9">
        <v>2480</v>
      </c>
      <c r="CU9">
        <v>2480</v>
      </c>
      <c r="CV9">
        <v>2480</v>
      </c>
      <c r="CW9">
        <v>2480</v>
      </c>
    </row>
    <row r="10" ht="99.95" customHeight="1" spans="2:101">
      <c r="B10" s="599"/>
      <c r="C10" s="586"/>
      <c r="D10" s="650" t="s">
        <v>243</v>
      </c>
      <c r="E10" s="651" t="s">
        <v>244</v>
      </c>
      <c r="F10" s="652" t="s">
        <v>245</v>
      </c>
      <c r="G10" s="652" t="s">
        <v>246</v>
      </c>
      <c r="H10" s="652" t="s">
        <v>247</v>
      </c>
      <c r="I10" s="652" t="s">
        <v>248</v>
      </c>
      <c r="J10" s="652" t="s">
        <v>249</v>
      </c>
      <c r="K10" s="652"/>
      <c r="L10" s="673"/>
      <c r="M10" s="674">
        <v>4</v>
      </c>
      <c r="N10" s="675">
        <v>7</v>
      </c>
      <c r="O10" s="675">
        <v>2</v>
      </c>
      <c r="P10" s="675"/>
      <c r="Q10" s="675">
        <v>3</v>
      </c>
      <c r="R10" s="694"/>
      <c r="S10" s="695"/>
      <c r="T10" s="538">
        <v>5</v>
      </c>
      <c r="U10" s="511"/>
      <c r="V10" s="511">
        <v>5</v>
      </c>
      <c r="W10" s="511"/>
      <c r="X10" s="511"/>
      <c r="Y10" s="708"/>
      <c r="Z10" s="709"/>
      <c r="AA10" s="538"/>
      <c r="AB10" s="511"/>
      <c r="AC10" s="511"/>
      <c r="AD10" s="511"/>
      <c r="AE10" s="511"/>
      <c r="AF10" s="708"/>
      <c r="AG10" s="709"/>
      <c r="AH10" s="722"/>
      <c r="AI10" s="723"/>
      <c r="AJ10" s="723"/>
      <c r="AK10" s="723"/>
      <c r="AL10" s="723"/>
      <c r="AM10" s="724"/>
      <c r="AN10" s="695"/>
      <c r="AO10" s="722">
        <v>1</v>
      </c>
      <c r="AP10" s="723"/>
      <c r="AQ10" s="723"/>
      <c r="AR10" s="723"/>
      <c r="AS10" s="723">
        <v>4</v>
      </c>
      <c r="AT10" s="724"/>
      <c r="AU10" s="695"/>
      <c r="AV10" s="539">
        <v>1</v>
      </c>
      <c r="AW10" s="741"/>
      <c r="AX10" s="741">
        <v>2</v>
      </c>
      <c r="AY10" s="741"/>
      <c r="AZ10" s="741">
        <v>5</v>
      </c>
      <c r="BA10" s="742"/>
      <c r="BB10" s="743"/>
      <c r="BC10" s="744">
        <v>2</v>
      </c>
      <c r="BD10" s="745"/>
      <c r="BE10" s="745">
        <v>3</v>
      </c>
      <c r="BF10" s="745"/>
      <c r="BG10" s="745">
        <v>6</v>
      </c>
      <c r="BH10" s="762"/>
      <c r="BI10" s="743"/>
      <c r="BJ10" s="744">
        <v>0.14</v>
      </c>
      <c r="BK10" s="745"/>
      <c r="BL10" s="745">
        <v>0.12</v>
      </c>
      <c r="BM10" s="745"/>
      <c r="BN10" s="745">
        <v>0.55</v>
      </c>
      <c r="BO10" s="762"/>
      <c r="BP10" s="743"/>
      <c r="BQ10" s="768">
        <f t="shared" si="0"/>
        <v>9</v>
      </c>
      <c r="BR10" s="769">
        <f t="shared" si="0"/>
        <v>7</v>
      </c>
      <c r="BS10" s="769">
        <f t="shared" si="0"/>
        <v>7</v>
      </c>
      <c r="BT10" s="769">
        <f t="shared" si="0"/>
        <v>0</v>
      </c>
      <c r="BU10" s="769">
        <f t="shared" si="0"/>
        <v>3</v>
      </c>
      <c r="BV10" s="769">
        <f t="shared" si="1"/>
        <v>0</v>
      </c>
      <c r="BW10" s="769">
        <f t="shared" si="2"/>
        <v>0</v>
      </c>
      <c r="BX10" s="538"/>
      <c r="BY10" s="511"/>
      <c r="BZ10" s="511"/>
      <c r="CA10" s="511"/>
      <c r="CB10" s="511"/>
      <c r="CC10" s="708"/>
      <c r="CD10" s="709"/>
      <c r="CE10" s="783">
        <f t="shared" si="3"/>
        <v>9</v>
      </c>
      <c r="CF10" s="784">
        <f t="shared" si="3"/>
        <v>7</v>
      </c>
      <c r="CG10" s="784">
        <f t="shared" si="3"/>
        <v>7</v>
      </c>
      <c r="CH10" s="784">
        <f t="shared" si="3"/>
        <v>0</v>
      </c>
      <c r="CI10" s="784">
        <f t="shared" si="3"/>
        <v>3</v>
      </c>
      <c r="CJ10" s="784">
        <f t="shared" si="4"/>
        <v>0</v>
      </c>
      <c r="CK10" s="784">
        <f t="shared" si="5"/>
        <v>0</v>
      </c>
      <c r="CL10" s="800">
        <f t="shared" si="6"/>
        <v>450</v>
      </c>
      <c r="CM10" s="801" t="str">
        <f t="shared" si="6"/>
        <v>-</v>
      </c>
      <c r="CN10" s="801">
        <f t="shared" si="6"/>
        <v>408.333333333333</v>
      </c>
      <c r="CO10" s="801" t="str">
        <f t="shared" si="6"/>
        <v>-</v>
      </c>
      <c r="CP10" s="801">
        <f t="shared" si="6"/>
        <v>38.1818181818182</v>
      </c>
      <c r="CQ10" s="802" t="str">
        <f t="shared" si="7"/>
        <v>-</v>
      </c>
      <c r="CR10" s="803" t="str">
        <f t="shared" si="8"/>
        <v>-</v>
      </c>
      <c r="CS10">
        <v>2480</v>
      </c>
      <c r="CT10">
        <v>2480</v>
      </c>
      <c r="CU10">
        <v>2480</v>
      </c>
      <c r="CV10">
        <v>2480</v>
      </c>
      <c r="CW10">
        <v>2480</v>
      </c>
    </row>
    <row r="11" ht="99.95" customHeight="1" spans="2:101">
      <c r="B11" s="599"/>
      <c r="C11" s="586"/>
      <c r="D11" s="650" t="s">
        <v>250</v>
      </c>
      <c r="E11" s="661" t="s">
        <v>251</v>
      </c>
      <c r="F11" s="662" t="s">
        <v>252</v>
      </c>
      <c r="G11" s="662" t="s">
        <v>253</v>
      </c>
      <c r="H11" s="662" t="s">
        <v>254</v>
      </c>
      <c r="I11" s="662" t="s">
        <v>255</v>
      </c>
      <c r="J11" s="662" t="s">
        <v>256</v>
      </c>
      <c r="K11" s="662"/>
      <c r="L11" s="682"/>
      <c r="M11" s="683">
        <v>7</v>
      </c>
      <c r="N11" s="684">
        <v>4</v>
      </c>
      <c r="O11" s="684">
        <v>3</v>
      </c>
      <c r="P11" s="684">
        <v>5</v>
      </c>
      <c r="Q11" s="684">
        <v>3</v>
      </c>
      <c r="R11" s="701"/>
      <c r="S11" s="702"/>
      <c r="T11" s="541"/>
      <c r="U11" s="514"/>
      <c r="V11" s="514"/>
      <c r="W11" s="514"/>
      <c r="X11" s="514">
        <v>9</v>
      </c>
      <c r="Y11" s="714"/>
      <c r="Z11" s="715"/>
      <c r="AA11" s="541"/>
      <c r="AB11" s="514"/>
      <c r="AC11" s="514"/>
      <c r="AD11" s="514"/>
      <c r="AE11" s="514"/>
      <c r="AF11" s="714"/>
      <c r="AG11" s="715"/>
      <c r="AH11" s="731"/>
      <c r="AI11" s="732"/>
      <c r="AJ11" s="732">
        <v>1</v>
      </c>
      <c r="AK11" s="732"/>
      <c r="AL11" s="732">
        <v>1</v>
      </c>
      <c r="AM11" s="733"/>
      <c r="AN11" s="702"/>
      <c r="AO11" s="731"/>
      <c r="AP11" s="732">
        <v>1</v>
      </c>
      <c r="AQ11" s="732">
        <v>2</v>
      </c>
      <c r="AR11" s="732">
        <v>2</v>
      </c>
      <c r="AS11" s="732">
        <v>2</v>
      </c>
      <c r="AT11" s="733"/>
      <c r="AU11" s="702"/>
      <c r="AV11" s="542">
        <v>1</v>
      </c>
      <c r="AW11" s="756">
        <v>1</v>
      </c>
      <c r="AX11" s="756">
        <v>2</v>
      </c>
      <c r="AY11" s="756">
        <v>4</v>
      </c>
      <c r="AZ11" s="756">
        <v>3</v>
      </c>
      <c r="BA11" s="757"/>
      <c r="BB11" s="758"/>
      <c r="BC11" s="759">
        <v>1</v>
      </c>
      <c r="BD11" s="760">
        <v>1</v>
      </c>
      <c r="BE11" s="760">
        <v>2</v>
      </c>
      <c r="BF11" s="760">
        <v>6</v>
      </c>
      <c r="BG11" s="760">
        <v>6</v>
      </c>
      <c r="BH11" s="765"/>
      <c r="BI11" s="758"/>
      <c r="BJ11" s="759">
        <v>0.05</v>
      </c>
      <c r="BK11" s="760">
        <v>0.12</v>
      </c>
      <c r="BL11" s="760">
        <v>0.39</v>
      </c>
      <c r="BM11" s="760">
        <v>0.37</v>
      </c>
      <c r="BN11" s="760">
        <v>0.49</v>
      </c>
      <c r="BO11" s="765"/>
      <c r="BP11" s="758"/>
      <c r="BQ11" s="774">
        <f t="shared" si="0"/>
        <v>7</v>
      </c>
      <c r="BR11" s="775">
        <f t="shared" si="0"/>
        <v>4</v>
      </c>
      <c r="BS11" s="775">
        <f t="shared" si="0"/>
        <v>3</v>
      </c>
      <c r="BT11" s="775">
        <f t="shared" si="0"/>
        <v>5</v>
      </c>
      <c r="BU11" s="775">
        <f t="shared" si="0"/>
        <v>12</v>
      </c>
      <c r="BV11" s="775">
        <f t="shared" si="1"/>
        <v>0</v>
      </c>
      <c r="BW11" s="775">
        <f t="shared" si="2"/>
        <v>0</v>
      </c>
      <c r="BX11" s="778"/>
      <c r="BY11" s="779"/>
      <c r="BZ11" s="779"/>
      <c r="CA11" s="779"/>
      <c r="CB11" s="779"/>
      <c r="CC11" s="790"/>
      <c r="CD11" s="791"/>
      <c r="CE11" s="792">
        <f t="shared" si="3"/>
        <v>7</v>
      </c>
      <c r="CF11" s="793">
        <f t="shared" si="3"/>
        <v>4</v>
      </c>
      <c r="CG11" s="793">
        <f t="shared" si="3"/>
        <v>3</v>
      </c>
      <c r="CH11" s="793">
        <f t="shared" si="3"/>
        <v>5</v>
      </c>
      <c r="CI11" s="793">
        <f t="shared" si="3"/>
        <v>12</v>
      </c>
      <c r="CJ11" s="793">
        <f t="shared" si="4"/>
        <v>0</v>
      </c>
      <c r="CK11" s="793">
        <f t="shared" si="5"/>
        <v>0</v>
      </c>
      <c r="CL11" s="812">
        <f t="shared" si="6"/>
        <v>980</v>
      </c>
      <c r="CM11" s="813">
        <f t="shared" si="6"/>
        <v>233.333333333333</v>
      </c>
      <c r="CN11" s="813">
        <f t="shared" si="6"/>
        <v>53.8461538461538</v>
      </c>
      <c r="CO11" s="813">
        <f t="shared" si="6"/>
        <v>94.5945945945946</v>
      </c>
      <c r="CP11" s="813">
        <f t="shared" si="6"/>
        <v>171.428571428571</v>
      </c>
      <c r="CQ11" s="814" t="str">
        <f t="shared" si="7"/>
        <v>-</v>
      </c>
      <c r="CR11" s="815" t="str">
        <f t="shared" si="8"/>
        <v>-</v>
      </c>
      <c r="CS11">
        <v>2480</v>
      </c>
      <c r="CT11">
        <v>2480</v>
      </c>
      <c r="CU11">
        <v>2480</v>
      </c>
      <c r="CV11">
        <v>2480</v>
      </c>
      <c r="CW11">
        <v>2480</v>
      </c>
    </row>
    <row r="12" ht="99.95" customHeight="1" spans="2:103">
      <c r="B12" s="599"/>
      <c r="C12" s="586"/>
      <c r="D12" s="650" t="s">
        <v>257</v>
      </c>
      <c r="E12" s="661" t="s">
        <v>258</v>
      </c>
      <c r="F12" s="663"/>
      <c r="G12" s="663" t="s">
        <v>259</v>
      </c>
      <c r="H12" s="663" t="s">
        <v>260</v>
      </c>
      <c r="I12" s="663" t="s">
        <v>261</v>
      </c>
      <c r="J12" s="663" t="s">
        <v>262</v>
      </c>
      <c r="K12" s="663" t="s">
        <v>263</v>
      </c>
      <c r="L12" s="685" t="s">
        <v>264</v>
      </c>
      <c r="M12" s="674"/>
      <c r="N12" s="675">
        <v>4</v>
      </c>
      <c r="O12" s="675">
        <v>2</v>
      </c>
      <c r="P12" s="675">
        <v>4</v>
      </c>
      <c r="Q12" s="675">
        <v>2</v>
      </c>
      <c r="R12" s="694">
        <v>5</v>
      </c>
      <c r="S12" s="695">
        <v>4</v>
      </c>
      <c r="T12" s="538"/>
      <c r="U12" s="511">
        <v>4</v>
      </c>
      <c r="V12" s="511">
        <v>7</v>
      </c>
      <c r="W12" s="511"/>
      <c r="X12" s="511">
        <v>7</v>
      </c>
      <c r="Y12" s="708">
        <v>1</v>
      </c>
      <c r="Z12" s="709">
        <v>1</v>
      </c>
      <c r="AA12" s="538"/>
      <c r="AB12" s="511"/>
      <c r="AC12" s="511"/>
      <c r="AD12" s="511"/>
      <c r="AE12" s="511"/>
      <c r="AF12" s="708"/>
      <c r="AG12" s="709"/>
      <c r="AH12" s="722"/>
      <c r="AI12" s="723">
        <v>1</v>
      </c>
      <c r="AJ12" s="723"/>
      <c r="AK12" s="723"/>
      <c r="AL12" s="723"/>
      <c r="AM12" s="724">
        <v>2</v>
      </c>
      <c r="AN12" s="695"/>
      <c r="AO12" s="722"/>
      <c r="AP12" s="723">
        <v>1</v>
      </c>
      <c r="AQ12" s="723"/>
      <c r="AR12" s="723">
        <v>2</v>
      </c>
      <c r="AS12" s="723"/>
      <c r="AT12" s="724">
        <v>4</v>
      </c>
      <c r="AU12" s="695">
        <v>4</v>
      </c>
      <c r="AV12" s="539"/>
      <c r="AW12" s="741">
        <v>2</v>
      </c>
      <c r="AX12" s="741">
        <v>1</v>
      </c>
      <c r="AY12" s="741">
        <v>5</v>
      </c>
      <c r="AZ12" s="741">
        <v>1</v>
      </c>
      <c r="BA12" s="742">
        <v>4</v>
      </c>
      <c r="BB12" s="743">
        <v>5</v>
      </c>
      <c r="BC12" s="744"/>
      <c r="BD12" s="745">
        <v>2</v>
      </c>
      <c r="BE12" s="745">
        <v>1</v>
      </c>
      <c r="BF12" s="745">
        <v>5</v>
      </c>
      <c r="BG12" s="745">
        <v>1</v>
      </c>
      <c r="BH12" s="762">
        <v>4</v>
      </c>
      <c r="BI12" s="743">
        <v>5</v>
      </c>
      <c r="BJ12" s="744"/>
      <c r="BK12" s="745">
        <v>0.32</v>
      </c>
      <c r="BL12" s="745">
        <v>0.05</v>
      </c>
      <c r="BM12" s="745">
        <v>0.39</v>
      </c>
      <c r="BN12" s="745">
        <v>0.05</v>
      </c>
      <c r="BO12" s="762">
        <v>0.78</v>
      </c>
      <c r="BP12" s="743">
        <v>0.53</v>
      </c>
      <c r="BQ12" s="768">
        <f t="shared" ref="BQ12:BU18" si="9">IF($A$1="补货",M12+T12+AA12,M12)</f>
        <v>0</v>
      </c>
      <c r="BR12" s="769">
        <f t="shared" si="9"/>
        <v>8</v>
      </c>
      <c r="BS12" s="769">
        <f t="shared" si="9"/>
        <v>9</v>
      </c>
      <c r="BT12" s="769">
        <f t="shared" si="9"/>
        <v>4</v>
      </c>
      <c r="BU12" s="769">
        <f t="shared" si="9"/>
        <v>9</v>
      </c>
      <c r="BV12" s="769">
        <f t="shared" si="1"/>
        <v>6</v>
      </c>
      <c r="BW12" s="769">
        <f t="shared" si="2"/>
        <v>5</v>
      </c>
      <c r="BX12" s="538"/>
      <c r="BY12" s="511"/>
      <c r="BZ12" s="511"/>
      <c r="CA12" s="511"/>
      <c r="CB12" s="511"/>
      <c r="CC12" s="708"/>
      <c r="CD12" s="709"/>
      <c r="CE12" s="783">
        <f t="shared" ref="CE12:CE18" si="10">BQ12+BX12</f>
        <v>0</v>
      </c>
      <c r="CF12" s="784">
        <f t="shared" ref="CF12:CF18" si="11">BR12+BY12</f>
        <v>8</v>
      </c>
      <c r="CG12" s="784">
        <f t="shared" ref="CG12:CG18" si="12">BS12+BZ12</f>
        <v>9</v>
      </c>
      <c r="CH12" s="784">
        <f t="shared" ref="CH12:CH18" si="13">BT12+CA12</f>
        <v>4</v>
      </c>
      <c r="CI12" s="784">
        <f t="shared" ref="CI12:CI18" si="14">BU12+CB12</f>
        <v>9</v>
      </c>
      <c r="CJ12" s="784">
        <f t="shared" si="4"/>
        <v>6</v>
      </c>
      <c r="CK12" s="784">
        <f t="shared" si="5"/>
        <v>5</v>
      </c>
      <c r="CL12" s="800" t="str">
        <f t="shared" ref="CL12:CL18" si="15">IF(BJ12&lt;&gt;0,CE12/BJ12*7,"-")</f>
        <v>-</v>
      </c>
      <c r="CM12" s="801">
        <f t="shared" ref="CM12:CM18" si="16">IF(BK12&lt;&gt;0,CF12/BK12*7,"-")</f>
        <v>175</v>
      </c>
      <c r="CN12" s="801">
        <f t="shared" ref="CN12:CN18" si="17">IF(BL12&lt;&gt;0,CG12/BL12*7,"-")</f>
        <v>1260</v>
      </c>
      <c r="CO12" s="801">
        <f t="shared" ref="CO12:CO18" si="18">IF(BM12&lt;&gt;0,CH12/BM12*7,"-")</f>
        <v>71.7948717948718</v>
      </c>
      <c r="CP12" s="801">
        <f t="shared" ref="CP12:CP18" si="19">IF(BN12&lt;&gt;0,CI12/BN12*7,"-")</f>
        <v>1260</v>
      </c>
      <c r="CQ12" s="802">
        <f t="shared" si="7"/>
        <v>53.8461538461538</v>
      </c>
      <c r="CR12" s="803">
        <f t="shared" ref="CR12:CR18" si="20">IF(BP12&lt;&gt;0,CK12/BP12*7,"-")</f>
        <v>66.0377358490566</v>
      </c>
      <c r="CT12">
        <v>2480</v>
      </c>
      <c r="CU12">
        <v>2480</v>
      </c>
      <c r="CV12">
        <v>2480</v>
      </c>
      <c r="CW12">
        <v>2480</v>
      </c>
      <c r="CX12">
        <v>2480</v>
      </c>
      <c r="CY12">
        <v>2480</v>
      </c>
    </row>
    <row r="13" ht="99.95" customHeight="1" spans="2:103">
      <c r="B13" s="599"/>
      <c r="C13" s="586"/>
      <c r="D13" s="650" t="s">
        <v>265</v>
      </c>
      <c r="E13" s="661" t="s">
        <v>266</v>
      </c>
      <c r="F13" s="663"/>
      <c r="G13" s="663" t="s">
        <v>267</v>
      </c>
      <c r="H13" s="663" t="s">
        <v>268</v>
      </c>
      <c r="I13" s="663" t="s">
        <v>269</v>
      </c>
      <c r="J13" s="663" t="s">
        <v>270</v>
      </c>
      <c r="K13" s="663" t="s">
        <v>271</v>
      </c>
      <c r="L13" s="685" t="s">
        <v>272</v>
      </c>
      <c r="M13" s="674"/>
      <c r="N13" s="675">
        <v>3</v>
      </c>
      <c r="O13" s="675">
        <v>2</v>
      </c>
      <c r="P13" s="675">
        <v>4</v>
      </c>
      <c r="Q13" s="675">
        <v>3</v>
      </c>
      <c r="R13" s="694">
        <v>2</v>
      </c>
      <c r="S13" s="695">
        <v>3</v>
      </c>
      <c r="T13" s="538"/>
      <c r="U13" s="511">
        <v>7</v>
      </c>
      <c r="V13" s="511">
        <v>7</v>
      </c>
      <c r="W13" s="511">
        <v>4</v>
      </c>
      <c r="X13" s="511">
        <v>7</v>
      </c>
      <c r="Y13" s="708">
        <v>7</v>
      </c>
      <c r="Z13" s="709">
        <v>6</v>
      </c>
      <c r="AA13" s="538"/>
      <c r="AB13" s="511"/>
      <c r="AC13" s="511"/>
      <c r="AD13" s="511"/>
      <c r="AE13" s="511"/>
      <c r="AF13" s="708"/>
      <c r="AG13" s="709"/>
      <c r="AH13" s="722"/>
      <c r="AI13" s="723"/>
      <c r="AJ13" s="723"/>
      <c r="AK13" s="723">
        <v>1</v>
      </c>
      <c r="AL13" s="723"/>
      <c r="AM13" s="724"/>
      <c r="AN13" s="695"/>
      <c r="AO13" s="722"/>
      <c r="AP13" s="723"/>
      <c r="AQ13" s="723"/>
      <c r="AR13" s="723">
        <v>1</v>
      </c>
      <c r="AS13" s="723"/>
      <c r="AT13" s="724">
        <v>1</v>
      </c>
      <c r="AU13" s="695"/>
      <c r="AV13" s="539"/>
      <c r="AW13" s="741"/>
      <c r="AX13" s="741">
        <v>1</v>
      </c>
      <c r="AY13" s="741">
        <v>2</v>
      </c>
      <c r="AZ13" s="741"/>
      <c r="BA13" s="742">
        <v>1</v>
      </c>
      <c r="BB13" s="743"/>
      <c r="BC13" s="744"/>
      <c r="BD13" s="745"/>
      <c r="BE13" s="745">
        <v>1</v>
      </c>
      <c r="BF13" s="745">
        <v>2</v>
      </c>
      <c r="BG13" s="745"/>
      <c r="BH13" s="762">
        <v>1</v>
      </c>
      <c r="BI13" s="743"/>
      <c r="BJ13" s="744"/>
      <c r="BK13" s="745"/>
      <c r="BL13" s="745">
        <v>0.05</v>
      </c>
      <c r="BM13" s="745">
        <v>0.32</v>
      </c>
      <c r="BN13" s="745"/>
      <c r="BO13" s="762">
        <v>0.12</v>
      </c>
      <c r="BP13" s="743"/>
      <c r="BQ13" s="768">
        <f t="shared" si="9"/>
        <v>0</v>
      </c>
      <c r="BR13" s="769">
        <f t="shared" si="9"/>
        <v>10</v>
      </c>
      <c r="BS13" s="769">
        <f t="shared" si="9"/>
        <v>9</v>
      </c>
      <c r="BT13" s="769">
        <f t="shared" si="9"/>
        <v>8</v>
      </c>
      <c r="BU13" s="769">
        <f t="shared" si="9"/>
        <v>10</v>
      </c>
      <c r="BV13" s="769">
        <f t="shared" si="1"/>
        <v>9</v>
      </c>
      <c r="BW13" s="769">
        <f t="shared" si="2"/>
        <v>9</v>
      </c>
      <c r="BX13" s="538"/>
      <c r="BY13" s="511"/>
      <c r="BZ13" s="511"/>
      <c r="CA13" s="511"/>
      <c r="CB13" s="511"/>
      <c r="CC13" s="708"/>
      <c r="CD13" s="709"/>
      <c r="CE13" s="783">
        <f t="shared" si="10"/>
        <v>0</v>
      </c>
      <c r="CF13" s="784">
        <f t="shared" si="11"/>
        <v>10</v>
      </c>
      <c r="CG13" s="784">
        <f t="shared" si="12"/>
        <v>9</v>
      </c>
      <c r="CH13" s="784">
        <f t="shared" si="13"/>
        <v>8</v>
      </c>
      <c r="CI13" s="784">
        <f t="shared" si="14"/>
        <v>10</v>
      </c>
      <c r="CJ13" s="784">
        <f t="shared" si="4"/>
        <v>9</v>
      </c>
      <c r="CK13" s="784">
        <f t="shared" si="5"/>
        <v>9</v>
      </c>
      <c r="CL13" s="800" t="str">
        <f t="shared" si="15"/>
        <v>-</v>
      </c>
      <c r="CM13" s="801" t="str">
        <f t="shared" si="16"/>
        <v>-</v>
      </c>
      <c r="CN13" s="801">
        <f t="shared" si="17"/>
        <v>1260</v>
      </c>
      <c r="CO13" s="801">
        <f t="shared" si="18"/>
        <v>175</v>
      </c>
      <c r="CP13" s="801" t="str">
        <f t="shared" si="19"/>
        <v>-</v>
      </c>
      <c r="CQ13" s="802">
        <f t="shared" si="7"/>
        <v>525</v>
      </c>
      <c r="CR13" s="803" t="str">
        <f t="shared" si="20"/>
        <v>-</v>
      </c>
      <c r="CT13">
        <v>2480</v>
      </c>
      <c r="CU13">
        <v>2480</v>
      </c>
      <c r="CV13">
        <v>2480</v>
      </c>
      <c r="CW13">
        <v>2480</v>
      </c>
      <c r="CX13">
        <v>2480</v>
      </c>
      <c r="CY13">
        <v>2480</v>
      </c>
    </row>
    <row r="14" ht="99.95" customHeight="1" spans="2:103">
      <c r="B14" s="599"/>
      <c r="C14" s="586"/>
      <c r="D14" s="650" t="s">
        <v>273</v>
      </c>
      <c r="E14" s="661" t="s">
        <v>274</v>
      </c>
      <c r="F14" s="663"/>
      <c r="G14" s="663" t="s">
        <v>275</v>
      </c>
      <c r="H14" s="663" t="s">
        <v>276</v>
      </c>
      <c r="I14" s="663" t="s">
        <v>277</v>
      </c>
      <c r="J14" s="663" t="s">
        <v>278</v>
      </c>
      <c r="K14" s="663" t="s">
        <v>279</v>
      </c>
      <c r="L14" s="685" t="s">
        <v>280</v>
      </c>
      <c r="M14" s="674"/>
      <c r="N14" s="675">
        <v>2</v>
      </c>
      <c r="O14" s="675">
        <v>3</v>
      </c>
      <c r="P14" s="675">
        <v>3</v>
      </c>
      <c r="Q14" s="675">
        <v>3</v>
      </c>
      <c r="R14" s="694">
        <v>3</v>
      </c>
      <c r="S14" s="695">
        <v>2</v>
      </c>
      <c r="T14" s="538"/>
      <c r="U14" s="511">
        <v>4</v>
      </c>
      <c r="V14" s="511">
        <v>3</v>
      </c>
      <c r="W14" s="511">
        <v>7</v>
      </c>
      <c r="X14" s="511">
        <v>6</v>
      </c>
      <c r="Y14" s="708">
        <v>4</v>
      </c>
      <c r="Z14" s="709">
        <v>7</v>
      </c>
      <c r="AA14" s="538"/>
      <c r="AB14" s="511"/>
      <c r="AC14" s="511"/>
      <c r="AD14" s="511"/>
      <c r="AE14" s="511"/>
      <c r="AF14" s="708"/>
      <c r="AG14" s="709"/>
      <c r="AH14" s="722"/>
      <c r="AI14" s="723"/>
      <c r="AJ14" s="723"/>
      <c r="AK14" s="723"/>
      <c r="AL14" s="723"/>
      <c r="AM14" s="724"/>
      <c r="AN14" s="695"/>
      <c r="AO14" s="722"/>
      <c r="AP14" s="723">
        <v>2</v>
      </c>
      <c r="AQ14" s="723">
        <v>1</v>
      </c>
      <c r="AR14" s="723"/>
      <c r="AS14" s="723">
        <v>1</v>
      </c>
      <c r="AT14" s="724">
        <v>1</v>
      </c>
      <c r="AU14" s="695">
        <v>1</v>
      </c>
      <c r="AV14" s="539"/>
      <c r="AW14" s="741">
        <v>2</v>
      </c>
      <c r="AX14" s="741">
        <v>1</v>
      </c>
      <c r="AY14" s="741"/>
      <c r="AZ14" s="741">
        <v>1</v>
      </c>
      <c r="BA14" s="742">
        <v>2</v>
      </c>
      <c r="BB14" s="743">
        <v>1</v>
      </c>
      <c r="BC14" s="744"/>
      <c r="BD14" s="745">
        <v>2</v>
      </c>
      <c r="BE14" s="745">
        <v>1</v>
      </c>
      <c r="BF14" s="745"/>
      <c r="BG14" s="745">
        <v>1</v>
      </c>
      <c r="BH14" s="762">
        <v>2</v>
      </c>
      <c r="BI14" s="743">
        <v>1</v>
      </c>
      <c r="BJ14" s="744"/>
      <c r="BK14" s="745">
        <v>0.24</v>
      </c>
      <c r="BL14" s="745">
        <v>0.12</v>
      </c>
      <c r="BM14" s="745"/>
      <c r="BN14" s="745">
        <v>0.12</v>
      </c>
      <c r="BO14" s="762">
        <v>0.17</v>
      </c>
      <c r="BP14" s="743">
        <v>0.12</v>
      </c>
      <c r="BQ14" s="768">
        <f t="shared" si="9"/>
        <v>0</v>
      </c>
      <c r="BR14" s="769">
        <f t="shared" si="9"/>
        <v>6</v>
      </c>
      <c r="BS14" s="769">
        <f t="shared" si="9"/>
        <v>6</v>
      </c>
      <c r="BT14" s="769">
        <f t="shared" si="9"/>
        <v>10</v>
      </c>
      <c r="BU14" s="769">
        <f t="shared" si="9"/>
        <v>9</v>
      </c>
      <c r="BV14" s="769">
        <f t="shared" si="1"/>
        <v>7</v>
      </c>
      <c r="BW14" s="769">
        <f t="shared" si="2"/>
        <v>9</v>
      </c>
      <c r="BX14" s="538"/>
      <c r="BY14" s="511"/>
      <c r="BZ14" s="511"/>
      <c r="CA14" s="511"/>
      <c r="CB14" s="511"/>
      <c r="CC14" s="708"/>
      <c r="CD14" s="709"/>
      <c r="CE14" s="783">
        <f t="shared" si="10"/>
        <v>0</v>
      </c>
      <c r="CF14" s="784">
        <f t="shared" si="11"/>
        <v>6</v>
      </c>
      <c r="CG14" s="784">
        <f t="shared" si="12"/>
        <v>6</v>
      </c>
      <c r="CH14" s="784">
        <f t="shared" si="13"/>
        <v>10</v>
      </c>
      <c r="CI14" s="784">
        <f t="shared" si="14"/>
        <v>9</v>
      </c>
      <c r="CJ14" s="784">
        <f t="shared" si="4"/>
        <v>7</v>
      </c>
      <c r="CK14" s="784">
        <f t="shared" si="5"/>
        <v>9</v>
      </c>
      <c r="CL14" s="800" t="str">
        <f t="shared" si="15"/>
        <v>-</v>
      </c>
      <c r="CM14" s="801">
        <f t="shared" si="16"/>
        <v>175</v>
      </c>
      <c r="CN14" s="801">
        <f t="shared" si="17"/>
        <v>350</v>
      </c>
      <c r="CO14" s="801" t="str">
        <f t="shared" si="18"/>
        <v>-</v>
      </c>
      <c r="CP14" s="801">
        <f t="shared" si="19"/>
        <v>525</v>
      </c>
      <c r="CQ14" s="802">
        <f t="shared" si="7"/>
        <v>288.235294117647</v>
      </c>
      <c r="CR14" s="803">
        <f t="shared" si="20"/>
        <v>525</v>
      </c>
      <c r="CT14">
        <v>2480</v>
      </c>
      <c r="CU14">
        <v>2480</v>
      </c>
      <c r="CV14">
        <v>2480</v>
      </c>
      <c r="CW14">
        <v>2480</v>
      </c>
      <c r="CX14">
        <v>2480</v>
      </c>
      <c r="CY14">
        <v>2480</v>
      </c>
    </row>
    <row r="15" ht="99.95" customHeight="1" spans="2:103">
      <c r="B15" s="599"/>
      <c r="C15" s="586"/>
      <c r="D15" s="650" t="s">
        <v>281</v>
      </c>
      <c r="E15" s="661" t="s">
        <v>282</v>
      </c>
      <c r="F15" s="663"/>
      <c r="G15" s="663" t="s">
        <v>283</v>
      </c>
      <c r="H15" s="663" t="s">
        <v>284</v>
      </c>
      <c r="I15" s="663" t="s">
        <v>285</v>
      </c>
      <c r="J15" s="663" t="s">
        <v>286</v>
      </c>
      <c r="K15" s="663" t="s">
        <v>287</v>
      </c>
      <c r="L15" s="685" t="s">
        <v>288</v>
      </c>
      <c r="M15" s="674"/>
      <c r="N15" s="675">
        <v>3</v>
      </c>
      <c r="O15" s="675">
        <v>1</v>
      </c>
      <c r="P15" s="675">
        <v>2</v>
      </c>
      <c r="Q15" s="675">
        <v>3</v>
      </c>
      <c r="R15" s="694">
        <v>3</v>
      </c>
      <c r="S15" s="695">
        <v>3</v>
      </c>
      <c r="T15" s="538"/>
      <c r="U15" s="511">
        <v>2</v>
      </c>
      <c r="V15" s="511">
        <v>7</v>
      </c>
      <c r="W15" s="511">
        <v>5</v>
      </c>
      <c r="X15" s="511">
        <v>7</v>
      </c>
      <c r="Y15" s="708">
        <v>7</v>
      </c>
      <c r="Z15" s="709">
        <v>7</v>
      </c>
      <c r="AA15" s="538"/>
      <c r="AB15" s="511"/>
      <c r="AC15" s="511"/>
      <c r="AD15" s="511"/>
      <c r="AE15" s="511"/>
      <c r="AF15" s="708"/>
      <c r="AG15" s="709"/>
      <c r="AH15" s="722"/>
      <c r="AI15" s="723"/>
      <c r="AJ15" s="723">
        <v>1</v>
      </c>
      <c r="AK15" s="723"/>
      <c r="AL15" s="723"/>
      <c r="AM15" s="724"/>
      <c r="AN15" s="695"/>
      <c r="AO15" s="722"/>
      <c r="AP15" s="723">
        <v>1</v>
      </c>
      <c r="AQ15" s="723">
        <v>1</v>
      </c>
      <c r="AR15" s="723">
        <v>2</v>
      </c>
      <c r="AS15" s="723"/>
      <c r="AT15" s="724"/>
      <c r="AU15" s="695"/>
      <c r="AV15" s="539"/>
      <c r="AW15" s="741">
        <v>5</v>
      </c>
      <c r="AX15" s="741">
        <v>2</v>
      </c>
      <c r="AY15" s="741">
        <v>2</v>
      </c>
      <c r="AZ15" s="741"/>
      <c r="BA15" s="742"/>
      <c r="BB15" s="743"/>
      <c r="BC15" s="744"/>
      <c r="BD15" s="745">
        <v>5</v>
      </c>
      <c r="BE15" s="745">
        <v>2</v>
      </c>
      <c r="BF15" s="745">
        <v>2</v>
      </c>
      <c r="BG15" s="745"/>
      <c r="BH15" s="762"/>
      <c r="BI15" s="743"/>
      <c r="BJ15" s="744"/>
      <c r="BK15" s="745">
        <v>0.32</v>
      </c>
      <c r="BL15" s="745">
        <v>0.32</v>
      </c>
      <c r="BM15" s="745">
        <v>0.24</v>
      </c>
      <c r="BN15" s="745"/>
      <c r="BO15" s="762"/>
      <c r="BP15" s="743"/>
      <c r="BQ15" s="768">
        <f t="shared" si="9"/>
        <v>0</v>
      </c>
      <c r="BR15" s="769">
        <f t="shared" si="9"/>
        <v>5</v>
      </c>
      <c r="BS15" s="769">
        <f t="shared" si="9"/>
        <v>8</v>
      </c>
      <c r="BT15" s="769">
        <f t="shared" si="9"/>
        <v>7</v>
      </c>
      <c r="BU15" s="769">
        <f t="shared" si="9"/>
        <v>10</v>
      </c>
      <c r="BV15" s="769">
        <f t="shared" si="1"/>
        <v>10</v>
      </c>
      <c r="BW15" s="769">
        <f t="shared" si="2"/>
        <v>10</v>
      </c>
      <c r="BX15" s="538"/>
      <c r="BY15" s="511"/>
      <c r="BZ15" s="511"/>
      <c r="CA15" s="511"/>
      <c r="CB15" s="511"/>
      <c r="CC15" s="708"/>
      <c r="CD15" s="709"/>
      <c r="CE15" s="783">
        <f t="shared" si="10"/>
        <v>0</v>
      </c>
      <c r="CF15" s="784">
        <f t="shared" si="11"/>
        <v>5</v>
      </c>
      <c r="CG15" s="784">
        <f t="shared" si="12"/>
        <v>8</v>
      </c>
      <c r="CH15" s="784">
        <f t="shared" si="13"/>
        <v>7</v>
      </c>
      <c r="CI15" s="784">
        <f t="shared" si="14"/>
        <v>10</v>
      </c>
      <c r="CJ15" s="784">
        <f t="shared" si="4"/>
        <v>10</v>
      </c>
      <c r="CK15" s="784">
        <f t="shared" si="5"/>
        <v>10</v>
      </c>
      <c r="CL15" s="800" t="str">
        <f t="shared" si="15"/>
        <v>-</v>
      </c>
      <c r="CM15" s="801">
        <f t="shared" si="16"/>
        <v>109.375</v>
      </c>
      <c r="CN15" s="801">
        <f t="shared" si="17"/>
        <v>175</v>
      </c>
      <c r="CO15" s="801">
        <f t="shared" si="18"/>
        <v>204.166666666667</v>
      </c>
      <c r="CP15" s="801" t="str">
        <f t="shared" si="19"/>
        <v>-</v>
      </c>
      <c r="CQ15" s="802" t="str">
        <f t="shared" si="7"/>
        <v>-</v>
      </c>
      <c r="CR15" s="803" t="str">
        <f t="shared" si="20"/>
        <v>-</v>
      </c>
      <c r="CT15">
        <v>2480</v>
      </c>
      <c r="CU15">
        <v>2480</v>
      </c>
      <c r="CV15">
        <v>2480</v>
      </c>
      <c r="CW15">
        <v>2480</v>
      </c>
      <c r="CX15">
        <v>2480</v>
      </c>
      <c r="CY15">
        <v>2480</v>
      </c>
    </row>
    <row r="16" ht="99.95" customHeight="1" spans="2:103">
      <c r="B16" s="599"/>
      <c r="C16" s="586"/>
      <c r="D16" s="650" t="s">
        <v>289</v>
      </c>
      <c r="E16" s="661" t="s">
        <v>290</v>
      </c>
      <c r="F16" s="663"/>
      <c r="G16" s="663" t="s">
        <v>291</v>
      </c>
      <c r="H16" s="663" t="s">
        <v>292</v>
      </c>
      <c r="I16" s="663" t="s">
        <v>293</v>
      </c>
      <c r="J16" s="663" t="s">
        <v>294</v>
      </c>
      <c r="K16" s="663" t="s">
        <v>295</v>
      </c>
      <c r="L16" s="685" t="s">
        <v>296</v>
      </c>
      <c r="M16" s="674"/>
      <c r="N16" s="675"/>
      <c r="O16" s="675"/>
      <c r="P16" s="675"/>
      <c r="Q16" s="675"/>
      <c r="R16" s="694"/>
      <c r="S16" s="695"/>
      <c r="T16" s="538"/>
      <c r="U16" s="511"/>
      <c r="V16" s="511"/>
      <c r="W16" s="511"/>
      <c r="X16" s="511"/>
      <c r="Y16" s="708"/>
      <c r="Z16" s="709"/>
      <c r="AA16" s="538"/>
      <c r="AB16" s="511"/>
      <c r="AC16" s="511"/>
      <c r="AD16" s="511"/>
      <c r="AE16" s="511"/>
      <c r="AF16" s="708"/>
      <c r="AG16" s="709"/>
      <c r="AH16" s="722"/>
      <c r="AI16" s="723"/>
      <c r="AJ16" s="723"/>
      <c r="AK16" s="723"/>
      <c r="AL16" s="723"/>
      <c r="AM16" s="724"/>
      <c r="AN16" s="695"/>
      <c r="AO16" s="722"/>
      <c r="AP16" s="723"/>
      <c r="AQ16" s="723"/>
      <c r="AR16" s="723"/>
      <c r="AS16" s="723"/>
      <c r="AT16" s="724"/>
      <c r="AU16" s="695"/>
      <c r="AV16" s="539"/>
      <c r="AW16" s="741"/>
      <c r="AX16" s="741"/>
      <c r="AY16" s="741"/>
      <c r="AZ16" s="741"/>
      <c r="BA16" s="742"/>
      <c r="BB16" s="743"/>
      <c r="BC16" s="744"/>
      <c r="BD16" s="745"/>
      <c r="BE16" s="745"/>
      <c r="BF16" s="745"/>
      <c r="BG16" s="745"/>
      <c r="BH16" s="762"/>
      <c r="BI16" s="743"/>
      <c r="BJ16" s="744"/>
      <c r="BK16" s="745"/>
      <c r="BL16" s="745"/>
      <c r="BM16" s="745"/>
      <c r="BN16" s="745"/>
      <c r="BO16" s="762"/>
      <c r="BP16" s="743"/>
      <c r="BQ16" s="768">
        <f t="shared" si="9"/>
        <v>0</v>
      </c>
      <c r="BR16" s="769">
        <f t="shared" si="9"/>
        <v>0</v>
      </c>
      <c r="BS16" s="769">
        <f t="shared" si="9"/>
        <v>0</v>
      </c>
      <c r="BT16" s="769">
        <f t="shared" si="9"/>
        <v>0</v>
      </c>
      <c r="BU16" s="769">
        <f t="shared" si="9"/>
        <v>0</v>
      </c>
      <c r="BV16" s="769">
        <f t="shared" si="1"/>
        <v>0</v>
      </c>
      <c r="BW16" s="769">
        <f t="shared" si="2"/>
        <v>0</v>
      </c>
      <c r="BX16" s="538"/>
      <c r="BY16" s="511"/>
      <c r="BZ16" s="511"/>
      <c r="CA16" s="511"/>
      <c r="CB16" s="511"/>
      <c r="CC16" s="708"/>
      <c r="CD16" s="709"/>
      <c r="CE16" s="783">
        <f t="shared" si="10"/>
        <v>0</v>
      </c>
      <c r="CF16" s="784">
        <f t="shared" si="11"/>
        <v>0</v>
      </c>
      <c r="CG16" s="784">
        <f t="shared" si="12"/>
        <v>0</v>
      </c>
      <c r="CH16" s="784">
        <f t="shared" si="13"/>
        <v>0</v>
      </c>
      <c r="CI16" s="784">
        <f t="shared" si="14"/>
        <v>0</v>
      </c>
      <c r="CJ16" s="784">
        <f t="shared" si="4"/>
        <v>0</v>
      </c>
      <c r="CK16" s="784">
        <f t="shared" si="5"/>
        <v>0</v>
      </c>
      <c r="CL16" s="800" t="str">
        <f t="shared" si="15"/>
        <v>-</v>
      </c>
      <c r="CM16" s="801" t="str">
        <f t="shared" si="16"/>
        <v>-</v>
      </c>
      <c r="CN16" s="801" t="str">
        <f t="shared" si="17"/>
        <v>-</v>
      </c>
      <c r="CO16" s="801" t="str">
        <f t="shared" si="18"/>
        <v>-</v>
      </c>
      <c r="CP16" s="801" t="str">
        <f t="shared" si="19"/>
        <v>-</v>
      </c>
      <c r="CQ16" s="802" t="str">
        <f t="shared" si="7"/>
        <v>-</v>
      </c>
      <c r="CR16" s="803" t="str">
        <f t="shared" si="20"/>
        <v>-</v>
      </c>
      <c r="CT16">
        <v>2480</v>
      </c>
      <c r="CU16">
        <v>2480</v>
      </c>
      <c r="CV16">
        <v>2480</v>
      </c>
      <c r="CW16">
        <v>2480</v>
      </c>
      <c r="CX16">
        <v>2480</v>
      </c>
      <c r="CY16">
        <v>2480</v>
      </c>
    </row>
    <row r="17" ht="99.95" customHeight="1" spans="2:103">
      <c r="B17" s="599"/>
      <c r="C17" s="586"/>
      <c r="D17" s="650" t="s">
        <v>297</v>
      </c>
      <c r="E17" s="661" t="s">
        <v>298</v>
      </c>
      <c r="F17" s="664"/>
      <c r="G17" s="664" t="s">
        <v>299</v>
      </c>
      <c r="H17" s="664" t="s">
        <v>300</v>
      </c>
      <c r="I17" s="664" t="s">
        <v>301</v>
      </c>
      <c r="J17" s="664" t="s">
        <v>302</v>
      </c>
      <c r="K17" s="664" t="s">
        <v>303</v>
      </c>
      <c r="L17" s="686" t="s">
        <v>304</v>
      </c>
      <c r="M17" s="683"/>
      <c r="N17" s="684">
        <v>5</v>
      </c>
      <c r="O17" s="684">
        <v>3</v>
      </c>
      <c r="P17" s="684">
        <v>3</v>
      </c>
      <c r="Q17" s="684">
        <v>5</v>
      </c>
      <c r="R17" s="701">
        <v>3</v>
      </c>
      <c r="S17" s="702">
        <v>2</v>
      </c>
      <c r="T17" s="541"/>
      <c r="U17" s="514">
        <v>2</v>
      </c>
      <c r="V17" s="514">
        <v>3</v>
      </c>
      <c r="W17" s="514">
        <v>3</v>
      </c>
      <c r="X17" s="514"/>
      <c r="Y17" s="714">
        <v>7</v>
      </c>
      <c r="Z17" s="715">
        <v>7</v>
      </c>
      <c r="AA17" s="541"/>
      <c r="AB17" s="514"/>
      <c r="AC17" s="514"/>
      <c r="AD17" s="514"/>
      <c r="AE17" s="514"/>
      <c r="AF17" s="714"/>
      <c r="AG17" s="715"/>
      <c r="AH17" s="731"/>
      <c r="AI17" s="732"/>
      <c r="AJ17" s="732"/>
      <c r="AK17" s="732"/>
      <c r="AL17" s="732"/>
      <c r="AM17" s="733"/>
      <c r="AN17" s="702"/>
      <c r="AO17" s="731"/>
      <c r="AP17" s="732">
        <v>3</v>
      </c>
      <c r="AQ17" s="732">
        <v>2</v>
      </c>
      <c r="AR17" s="732">
        <v>2</v>
      </c>
      <c r="AS17" s="732">
        <v>4</v>
      </c>
      <c r="AT17" s="733"/>
      <c r="AU17" s="702"/>
      <c r="AV17" s="542"/>
      <c r="AW17" s="756">
        <v>3</v>
      </c>
      <c r="AX17" s="756">
        <v>3</v>
      </c>
      <c r="AY17" s="756">
        <v>4</v>
      </c>
      <c r="AZ17" s="756">
        <v>5</v>
      </c>
      <c r="BA17" s="757"/>
      <c r="BB17" s="758"/>
      <c r="BC17" s="759"/>
      <c r="BD17" s="760">
        <v>3</v>
      </c>
      <c r="BE17" s="760">
        <v>3</v>
      </c>
      <c r="BF17" s="760">
        <v>4</v>
      </c>
      <c r="BG17" s="760">
        <v>5</v>
      </c>
      <c r="BH17" s="765"/>
      <c r="BI17" s="758">
        <v>1</v>
      </c>
      <c r="BJ17" s="759"/>
      <c r="BK17" s="760">
        <v>0.36</v>
      </c>
      <c r="BL17" s="760">
        <v>0.29</v>
      </c>
      <c r="BM17" s="760">
        <v>0.34</v>
      </c>
      <c r="BN17" s="760">
        <v>0.53</v>
      </c>
      <c r="BO17" s="765"/>
      <c r="BP17" s="758">
        <v>0.02</v>
      </c>
      <c r="BQ17" s="774">
        <f t="shared" si="9"/>
        <v>0</v>
      </c>
      <c r="BR17" s="775">
        <f t="shared" si="9"/>
        <v>7</v>
      </c>
      <c r="BS17" s="775">
        <f t="shared" si="9"/>
        <v>6</v>
      </c>
      <c r="BT17" s="775">
        <f t="shared" si="9"/>
        <v>6</v>
      </c>
      <c r="BU17" s="775">
        <f t="shared" si="9"/>
        <v>5</v>
      </c>
      <c r="BV17" s="775">
        <f t="shared" si="1"/>
        <v>10</v>
      </c>
      <c r="BW17" s="775">
        <f t="shared" si="2"/>
        <v>9</v>
      </c>
      <c r="BX17" s="778"/>
      <c r="BY17" s="779"/>
      <c r="BZ17" s="779"/>
      <c r="CA17" s="779"/>
      <c r="CB17" s="779"/>
      <c r="CC17" s="790"/>
      <c r="CD17" s="791"/>
      <c r="CE17" s="792">
        <f t="shared" si="10"/>
        <v>0</v>
      </c>
      <c r="CF17" s="793">
        <f t="shared" si="11"/>
        <v>7</v>
      </c>
      <c r="CG17" s="793">
        <f t="shared" si="12"/>
        <v>6</v>
      </c>
      <c r="CH17" s="793">
        <f t="shared" si="13"/>
        <v>6</v>
      </c>
      <c r="CI17" s="793">
        <f t="shared" si="14"/>
        <v>5</v>
      </c>
      <c r="CJ17" s="793">
        <f t="shared" si="4"/>
        <v>10</v>
      </c>
      <c r="CK17" s="793">
        <f t="shared" si="5"/>
        <v>9</v>
      </c>
      <c r="CL17" s="812" t="str">
        <f t="shared" si="15"/>
        <v>-</v>
      </c>
      <c r="CM17" s="813">
        <f t="shared" si="16"/>
        <v>136.111111111111</v>
      </c>
      <c r="CN17" s="813">
        <f t="shared" si="17"/>
        <v>144.827586206897</v>
      </c>
      <c r="CO17" s="813">
        <f t="shared" si="18"/>
        <v>123.529411764706</v>
      </c>
      <c r="CP17" s="813">
        <f t="shared" si="19"/>
        <v>66.0377358490566</v>
      </c>
      <c r="CQ17" s="814" t="str">
        <f t="shared" si="7"/>
        <v>-</v>
      </c>
      <c r="CR17" s="815">
        <f t="shared" si="20"/>
        <v>3150</v>
      </c>
      <c r="CT17">
        <v>2480</v>
      </c>
      <c r="CU17">
        <v>2480</v>
      </c>
      <c r="CV17">
        <v>2480</v>
      </c>
      <c r="CW17">
        <v>2480</v>
      </c>
      <c r="CX17">
        <v>2480</v>
      </c>
      <c r="CY17">
        <v>2480</v>
      </c>
    </row>
    <row r="18" ht="99.95" customHeight="1" spans="2:103">
      <c r="B18" s="601"/>
      <c r="C18" s="593"/>
      <c r="D18" s="665" t="s">
        <v>305</v>
      </c>
      <c r="E18" s="666" t="s">
        <v>306</v>
      </c>
      <c r="F18" s="664"/>
      <c r="G18" s="664" t="s">
        <v>307</v>
      </c>
      <c r="H18" s="664" t="s">
        <v>308</v>
      </c>
      <c r="I18" s="664" t="s">
        <v>309</v>
      </c>
      <c r="J18" s="664" t="s">
        <v>310</v>
      </c>
      <c r="K18" s="664" t="s">
        <v>311</v>
      </c>
      <c r="L18" s="686" t="s">
        <v>312</v>
      </c>
      <c r="M18" s="677"/>
      <c r="N18" s="678">
        <v>4</v>
      </c>
      <c r="O18" s="678">
        <v>1</v>
      </c>
      <c r="P18" s="678">
        <v>2</v>
      </c>
      <c r="Q18" s="678">
        <v>3</v>
      </c>
      <c r="R18" s="696">
        <v>3</v>
      </c>
      <c r="S18" s="697">
        <v>3</v>
      </c>
      <c r="T18" s="549"/>
      <c r="U18" s="520">
        <v>1</v>
      </c>
      <c r="V18" s="520">
        <v>6</v>
      </c>
      <c r="W18" s="520">
        <v>4</v>
      </c>
      <c r="X18" s="520">
        <v>7</v>
      </c>
      <c r="Y18" s="710">
        <v>2</v>
      </c>
      <c r="Z18" s="711">
        <v>7</v>
      </c>
      <c r="AA18" s="549"/>
      <c r="AB18" s="520"/>
      <c r="AC18" s="520"/>
      <c r="AD18" s="520"/>
      <c r="AE18" s="520"/>
      <c r="AF18" s="710"/>
      <c r="AG18" s="711"/>
      <c r="AH18" s="725"/>
      <c r="AI18" s="726">
        <v>1</v>
      </c>
      <c r="AJ18" s="726">
        <v>1</v>
      </c>
      <c r="AK18" s="726">
        <v>1</v>
      </c>
      <c r="AL18" s="726"/>
      <c r="AM18" s="727"/>
      <c r="AN18" s="697"/>
      <c r="AO18" s="725"/>
      <c r="AP18" s="726">
        <v>2</v>
      </c>
      <c r="AQ18" s="726">
        <v>1</v>
      </c>
      <c r="AR18" s="726">
        <v>2</v>
      </c>
      <c r="AS18" s="726"/>
      <c r="AT18" s="727"/>
      <c r="AU18" s="697"/>
      <c r="AV18" s="550"/>
      <c r="AW18" s="746">
        <v>4</v>
      </c>
      <c r="AX18" s="746">
        <v>3</v>
      </c>
      <c r="AY18" s="746">
        <v>4</v>
      </c>
      <c r="AZ18" s="746"/>
      <c r="BA18" s="747"/>
      <c r="BB18" s="748"/>
      <c r="BC18" s="749"/>
      <c r="BD18" s="750">
        <v>4</v>
      </c>
      <c r="BE18" s="750">
        <v>3</v>
      </c>
      <c r="BF18" s="750">
        <v>4</v>
      </c>
      <c r="BG18" s="750"/>
      <c r="BH18" s="763"/>
      <c r="BI18" s="748"/>
      <c r="BJ18" s="749"/>
      <c r="BK18" s="750">
        <v>0.49</v>
      </c>
      <c r="BL18" s="750">
        <v>0.72</v>
      </c>
      <c r="BM18" s="750">
        <v>0.49</v>
      </c>
      <c r="BN18" s="750"/>
      <c r="BO18" s="763"/>
      <c r="BP18" s="748"/>
      <c r="BQ18" s="770">
        <f t="shared" si="9"/>
        <v>0</v>
      </c>
      <c r="BR18" s="771">
        <f t="shared" si="9"/>
        <v>5</v>
      </c>
      <c r="BS18" s="771">
        <f t="shared" si="9"/>
        <v>7</v>
      </c>
      <c r="BT18" s="771">
        <f t="shared" si="9"/>
        <v>6</v>
      </c>
      <c r="BU18" s="771">
        <f t="shared" si="9"/>
        <v>10</v>
      </c>
      <c r="BV18" s="771">
        <f t="shared" si="1"/>
        <v>5</v>
      </c>
      <c r="BW18" s="771">
        <f t="shared" si="2"/>
        <v>10</v>
      </c>
      <c r="BX18" s="780"/>
      <c r="BY18" s="781"/>
      <c r="BZ18" s="781"/>
      <c r="CA18" s="781"/>
      <c r="CB18" s="781"/>
      <c r="CC18" s="794"/>
      <c r="CD18" s="795"/>
      <c r="CE18" s="785">
        <f t="shared" si="10"/>
        <v>0</v>
      </c>
      <c r="CF18" s="786">
        <f t="shared" si="11"/>
        <v>5</v>
      </c>
      <c r="CG18" s="786">
        <f t="shared" si="12"/>
        <v>7</v>
      </c>
      <c r="CH18" s="786">
        <f t="shared" si="13"/>
        <v>6</v>
      </c>
      <c r="CI18" s="786">
        <f t="shared" si="14"/>
        <v>10</v>
      </c>
      <c r="CJ18" s="786">
        <f t="shared" si="4"/>
        <v>5</v>
      </c>
      <c r="CK18" s="786">
        <f t="shared" si="5"/>
        <v>10</v>
      </c>
      <c r="CL18" s="804" t="str">
        <f t="shared" si="15"/>
        <v>-</v>
      </c>
      <c r="CM18" s="805">
        <f t="shared" si="16"/>
        <v>71.4285714285714</v>
      </c>
      <c r="CN18" s="805">
        <f t="shared" si="17"/>
        <v>68.0555555555556</v>
      </c>
      <c r="CO18" s="805">
        <f t="shared" si="18"/>
        <v>85.7142857142857</v>
      </c>
      <c r="CP18" s="805" t="str">
        <f t="shared" si="19"/>
        <v>-</v>
      </c>
      <c r="CQ18" s="806" t="str">
        <f t="shared" si="7"/>
        <v>-</v>
      </c>
      <c r="CR18" s="807" t="str">
        <f t="shared" si="20"/>
        <v>-</v>
      </c>
      <c r="CT18">
        <v>2480</v>
      </c>
      <c r="CU18">
        <v>2480</v>
      </c>
      <c r="CV18">
        <v>2480</v>
      </c>
      <c r="CW18">
        <v>2480</v>
      </c>
      <c r="CX18">
        <v>2480</v>
      </c>
      <c r="CY18">
        <v>2480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8" activePane="bottomLeft" state="frozen"/>
      <selection/>
      <selection pane="bottomLeft" activeCell="P10" sqref="A10:P10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2" width="10.625" customWidth="1"/>
    <col min="13" max="19" width="6.625" style="475" customWidth="1"/>
    <col min="20" max="20" width="25.625" customWidth="1"/>
    <col min="21" max="21" width="23.375" style="475" customWidth="1"/>
    <col min="22" max="22" width="24" style="475" customWidth="1"/>
    <col min="23" max="23" width="23.375" style="475" customWidth="1"/>
    <col min="24" max="24" width="24" style="475" customWidth="1"/>
    <col min="25" max="25" width="23" style="475" customWidth="1"/>
    <col min="26" max="27" width="21.375" style="475" customWidth="1"/>
  </cols>
  <sheetData>
    <row r="2" ht="26.25" spans="6:27">
      <c r="F2" s="525" t="s">
        <v>195</v>
      </c>
      <c r="G2" s="576"/>
      <c r="H2" s="576"/>
      <c r="I2" s="576"/>
      <c r="J2" s="576"/>
      <c r="K2" s="604"/>
      <c r="L2" s="604"/>
      <c r="M2" s="525" t="s">
        <v>196</v>
      </c>
      <c r="N2" s="576"/>
      <c r="O2" s="576"/>
      <c r="P2" s="576"/>
      <c r="Q2" s="576"/>
      <c r="R2" s="576"/>
      <c r="S2" s="604"/>
      <c r="T2" s="606" t="s">
        <v>197</v>
      </c>
      <c r="U2" s="525" t="s">
        <v>198</v>
      </c>
      <c r="V2" s="576"/>
      <c r="W2" s="576"/>
      <c r="X2" s="576"/>
      <c r="Y2" s="576"/>
      <c r="Z2" s="576"/>
      <c r="AA2" s="627"/>
    </row>
    <row r="3" s="475" customFormat="1" ht="26.25" spans="2:27">
      <c r="B3" s="577" t="s">
        <v>12</v>
      </c>
      <c r="C3" s="577" t="s">
        <v>13</v>
      </c>
      <c r="D3" s="577" t="s">
        <v>14</v>
      </c>
      <c r="E3" s="578" t="s">
        <v>15</v>
      </c>
      <c r="F3" s="579">
        <v>90</v>
      </c>
      <c r="G3" s="577">
        <v>100</v>
      </c>
      <c r="H3" s="577">
        <v>110</v>
      </c>
      <c r="I3" s="577">
        <v>120</v>
      </c>
      <c r="J3" s="577">
        <v>130</v>
      </c>
      <c r="K3" s="577">
        <v>140</v>
      </c>
      <c r="L3" s="605">
        <v>150</v>
      </c>
      <c r="M3" s="579">
        <v>90</v>
      </c>
      <c r="N3" s="577">
        <v>100</v>
      </c>
      <c r="O3" s="577">
        <v>110</v>
      </c>
      <c r="P3" s="577">
        <v>120</v>
      </c>
      <c r="Q3" s="577">
        <v>130</v>
      </c>
      <c r="R3" s="577">
        <v>140</v>
      </c>
      <c r="S3" s="607">
        <v>150</v>
      </c>
      <c r="T3" s="608"/>
      <c r="U3" s="579">
        <v>90</v>
      </c>
      <c r="V3" s="577">
        <v>100</v>
      </c>
      <c r="W3" s="577">
        <v>110</v>
      </c>
      <c r="X3" s="577">
        <v>120</v>
      </c>
      <c r="Y3" s="577">
        <v>130</v>
      </c>
      <c r="Z3" s="577">
        <v>140</v>
      </c>
      <c r="AA3" s="628">
        <v>150</v>
      </c>
    </row>
    <row r="4" s="475" customFormat="1" ht="99.95" customHeight="1" spans="2:27">
      <c r="B4" s="478" t="s">
        <v>200</v>
      </c>
      <c r="C4" s="580"/>
      <c r="D4" s="581" t="s">
        <v>201</v>
      </c>
      <c r="E4" s="582" t="s">
        <v>202</v>
      </c>
      <c r="F4" s="583">
        <f>'在庫（居家服）'!BX4</f>
        <v>0</v>
      </c>
      <c r="G4" s="584">
        <f>'在庫（居家服）'!BY4</f>
        <v>0</v>
      </c>
      <c r="H4" s="584">
        <f>'在庫（居家服）'!BZ4</f>
        <v>0</v>
      </c>
      <c r="I4" s="584">
        <f>'在庫（居家服）'!CA4</f>
        <v>0</v>
      </c>
      <c r="J4" s="584">
        <f>'在庫（居家服）'!CB4</f>
        <v>0</v>
      </c>
      <c r="K4" s="584">
        <f>'在庫（居家服）'!CC4</f>
        <v>0</v>
      </c>
      <c r="L4" s="584">
        <f>'在庫（居家服）'!CD4</f>
        <v>0</v>
      </c>
      <c r="M4" s="583">
        <v>36</v>
      </c>
      <c r="N4" s="584">
        <v>36</v>
      </c>
      <c r="O4" s="584">
        <v>36</v>
      </c>
      <c r="P4" s="584">
        <v>36</v>
      </c>
      <c r="Q4" s="584">
        <v>36</v>
      </c>
      <c r="R4" s="584">
        <v>36</v>
      </c>
      <c r="S4" s="609">
        <v>36</v>
      </c>
      <c r="T4" s="610">
        <f t="shared" ref="T4:T18" si="0">M4*F4+N4*G4+O4*H4+P4*I4+Q4*J4</f>
        <v>0</v>
      </c>
      <c r="U4" s="611" t="s">
        <v>203</v>
      </c>
      <c r="V4" s="612" t="s">
        <v>204</v>
      </c>
      <c r="W4" s="612" t="s">
        <v>205</v>
      </c>
      <c r="X4" s="612" t="s">
        <v>206</v>
      </c>
      <c r="Y4" s="612" t="s">
        <v>207</v>
      </c>
      <c r="Z4" s="629"/>
      <c r="AA4" s="630"/>
    </row>
    <row r="5" s="475" customFormat="1" ht="99.95" customHeight="1" spans="2:27">
      <c r="B5" s="585"/>
      <c r="C5" s="586"/>
      <c r="D5" s="587" t="s">
        <v>208</v>
      </c>
      <c r="E5" s="588" t="s">
        <v>209</v>
      </c>
      <c r="F5" s="589">
        <f>'在庫（居家服）'!BX5</f>
        <v>0</v>
      </c>
      <c r="G5" s="590">
        <f>'在庫（居家服）'!BY5</f>
        <v>0</v>
      </c>
      <c r="H5" s="590">
        <f>'在庫（居家服）'!BZ5</f>
        <v>0</v>
      </c>
      <c r="I5" s="590">
        <f>'在庫（居家服）'!CA5</f>
        <v>0</v>
      </c>
      <c r="J5" s="590">
        <f>'在庫（居家服）'!CB5</f>
        <v>0</v>
      </c>
      <c r="K5" s="590">
        <f>'在庫（居家服）'!CC5</f>
        <v>0</v>
      </c>
      <c r="L5" s="590">
        <f>'在庫（居家服）'!CD5</f>
        <v>0</v>
      </c>
      <c r="M5" s="589">
        <v>36</v>
      </c>
      <c r="N5" s="590">
        <v>36</v>
      </c>
      <c r="O5" s="590">
        <v>36</v>
      </c>
      <c r="P5" s="590">
        <v>36</v>
      </c>
      <c r="Q5" s="590">
        <v>36</v>
      </c>
      <c r="R5" s="590">
        <v>36</v>
      </c>
      <c r="S5" s="613">
        <v>36</v>
      </c>
      <c r="T5" s="614">
        <f t="shared" si="0"/>
        <v>0</v>
      </c>
      <c r="U5" s="615" t="s">
        <v>210</v>
      </c>
      <c r="V5" s="616" t="s">
        <v>211</v>
      </c>
      <c r="W5" s="616" t="s">
        <v>212</v>
      </c>
      <c r="X5" s="616" t="s">
        <v>213</v>
      </c>
      <c r="Y5" s="616" t="s">
        <v>214</v>
      </c>
      <c r="Z5" s="631"/>
      <c r="AA5" s="632"/>
    </row>
    <row r="6" s="475" customFormat="1" ht="99.95" customHeight="1" spans="2:27">
      <c r="B6" s="585"/>
      <c r="C6" s="586"/>
      <c r="D6" s="587" t="s">
        <v>215</v>
      </c>
      <c r="E6" s="591" t="s">
        <v>216</v>
      </c>
      <c r="F6" s="589">
        <f>'在庫（居家服）'!BX6</f>
        <v>0</v>
      </c>
      <c r="G6" s="590">
        <f>'在庫（居家服）'!BY6</f>
        <v>0</v>
      </c>
      <c r="H6" s="590">
        <f>'在庫（居家服）'!BZ6</f>
        <v>0</v>
      </c>
      <c r="I6" s="590">
        <f>'在庫（居家服）'!CA6</f>
        <v>0</v>
      </c>
      <c r="J6" s="590">
        <f>'在庫（居家服）'!CB6</f>
        <v>0</v>
      </c>
      <c r="K6" s="590">
        <f>'在庫（居家服）'!CC6</f>
        <v>0</v>
      </c>
      <c r="L6" s="590">
        <f>'在庫（居家服）'!CD6</f>
        <v>0</v>
      </c>
      <c r="M6" s="589">
        <v>36</v>
      </c>
      <c r="N6" s="590">
        <v>36</v>
      </c>
      <c r="O6" s="590">
        <v>36</v>
      </c>
      <c r="P6" s="590">
        <v>36</v>
      </c>
      <c r="Q6" s="590">
        <v>36</v>
      </c>
      <c r="R6" s="590">
        <v>36</v>
      </c>
      <c r="S6" s="613">
        <v>36</v>
      </c>
      <c r="T6" s="614">
        <f t="shared" si="0"/>
        <v>0</v>
      </c>
      <c r="U6" s="615" t="s">
        <v>217</v>
      </c>
      <c r="V6" s="616" t="s">
        <v>218</v>
      </c>
      <c r="W6" s="616" t="s">
        <v>219</v>
      </c>
      <c r="X6" s="616" t="s">
        <v>220</v>
      </c>
      <c r="Y6" s="616" t="s">
        <v>221</v>
      </c>
      <c r="Z6" s="631"/>
      <c r="AA6" s="632"/>
    </row>
    <row r="7" s="475" customFormat="1" ht="99.95" customHeight="1" spans="2:27">
      <c r="B7" s="592"/>
      <c r="C7" s="593"/>
      <c r="D7" s="594" t="s">
        <v>222</v>
      </c>
      <c r="E7" s="595" t="s">
        <v>222</v>
      </c>
      <c r="F7" s="596">
        <f>'在庫（居家服）'!BX7</f>
        <v>0</v>
      </c>
      <c r="G7" s="597">
        <f>'在庫（居家服）'!BY7</f>
        <v>0</v>
      </c>
      <c r="H7" s="597">
        <f>'在庫（居家服）'!BZ7</f>
        <v>0</v>
      </c>
      <c r="I7" s="597">
        <f>'在庫（居家服）'!CA7</f>
        <v>0</v>
      </c>
      <c r="J7" s="597">
        <f>'在庫（居家服）'!CB7</f>
        <v>0</v>
      </c>
      <c r="K7" s="597">
        <f>'在庫（居家服）'!CC7</f>
        <v>0</v>
      </c>
      <c r="L7" s="597">
        <f>'在庫（居家服）'!CD7</f>
        <v>0</v>
      </c>
      <c r="M7" s="596">
        <v>36</v>
      </c>
      <c r="N7" s="597">
        <v>36</v>
      </c>
      <c r="O7" s="597">
        <v>36</v>
      </c>
      <c r="P7" s="597">
        <v>36</v>
      </c>
      <c r="Q7" s="597">
        <v>36</v>
      </c>
      <c r="R7" s="597">
        <v>36</v>
      </c>
      <c r="S7" s="617">
        <v>36</v>
      </c>
      <c r="T7" s="618">
        <f t="shared" si="0"/>
        <v>0</v>
      </c>
      <c r="U7" s="619" t="s">
        <v>223</v>
      </c>
      <c r="V7" s="620" t="s">
        <v>224</v>
      </c>
      <c r="W7" s="620" t="s">
        <v>225</v>
      </c>
      <c r="X7" s="620" t="s">
        <v>226</v>
      </c>
      <c r="Y7" s="620" t="s">
        <v>227</v>
      </c>
      <c r="Z7" s="633"/>
      <c r="AA7" s="634"/>
    </row>
    <row r="8" s="475" customFormat="1" ht="99.95" customHeight="1" spans="2:27">
      <c r="B8" s="478" t="s">
        <v>228</v>
      </c>
      <c r="C8" s="580"/>
      <c r="D8" s="598" t="s">
        <v>229</v>
      </c>
      <c r="E8" s="582" t="s">
        <v>230</v>
      </c>
      <c r="F8" s="583">
        <f>'在庫（居家服）'!BX8</f>
        <v>0</v>
      </c>
      <c r="G8" s="584">
        <f>'在庫（居家服）'!BY8</f>
        <v>0</v>
      </c>
      <c r="H8" s="584">
        <f>'在庫（居家服）'!BZ8</f>
        <v>0</v>
      </c>
      <c r="I8" s="584">
        <f>'在庫（居家服）'!CA8</f>
        <v>0</v>
      </c>
      <c r="J8" s="584">
        <f>'在庫（居家服）'!CB8</f>
        <v>0</v>
      </c>
      <c r="K8" s="584">
        <f>'在庫（居家服）'!CC8</f>
        <v>0</v>
      </c>
      <c r="L8" s="584">
        <f>'在庫（居家服）'!CD8</f>
        <v>0</v>
      </c>
      <c r="M8" s="583">
        <v>48</v>
      </c>
      <c r="N8" s="584">
        <v>48</v>
      </c>
      <c r="O8" s="584">
        <v>48</v>
      </c>
      <c r="P8" s="584">
        <v>48</v>
      </c>
      <c r="Q8" s="584">
        <v>48</v>
      </c>
      <c r="R8" s="584">
        <v>48</v>
      </c>
      <c r="S8" s="609">
        <v>48</v>
      </c>
      <c r="T8" s="610">
        <f t="shared" si="0"/>
        <v>0</v>
      </c>
      <c r="U8" s="621" t="s">
        <v>231</v>
      </c>
      <c r="V8" s="612" t="s">
        <v>232</v>
      </c>
      <c r="W8" s="612" t="s">
        <v>233</v>
      </c>
      <c r="X8" s="612" t="s">
        <v>234</v>
      </c>
      <c r="Y8" s="612" t="s">
        <v>235</v>
      </c>
      <c r="Z8" s="635"/>
      <c r="AA8" s="636"/>
    </row>
    <row r="9" s="475" customFormat="1" ht="99.95" customHeight="1" spans="2:27">
      <c r="B9" s="599"/>
      <c r="C9" s="586"/>
      <c r="D9" s="587" t="s">
        <v>236</v>
      </c>
      <c r="E9" s="588" t="s">
        <v>237</v>
      </c>
      <c r="F9" s="589">
        <f>'在庫（居家服）'!BX9</f>
        <v>0</v>
      </c>
      <c r="G9" s="590">
        <f>'在庫（居家服）'!BY9</f>
        <v>0</v>
      </c>
      <c r="H9" s="590">
        <f>'在庫（居家服）'!BZ9</f>
        <v>0</v>
      </c>
      <c r="I9" s="590">
        <f>'在庫（居家服）'!CA9</f>
        <v>0</v>
      </c>
      <c r="J9" s="590">
        <f>'在庫（居家服）'!CB9</f>
        <v>0</v>
      </c>
      <c r="K9" s="590">
        <f>'在庫（居家服）'!CC9</f>
        <v>0</v>
      </c>
      <c r="L9" s="590">
        <f>'在庫（居家服）'!CD9</f>
        <v>0</v>
      </c>
      <c r="M9" s="589">
        <v>48</v>
      </c>
      <c r="N9" s="590">
        <v>48</v>
      </c>
      <c r="O9" s="590">
        <v>48</v>
      </c>
      <c r="P9" s="590">
        <v>48</v>
      </c>
      <c r="Q9" s="590">
        <v>48</v>
      </c>
      <c r="R9" s="590">
        <v>48</v>
      </c>
      <c r="S9" s="613">
        <v>48</v>
      </c>
      <c r="T9" s="614">
        <f t="shared" si="0"/>
        <v>0</v>
      </c>
      <c r="U9" s="615" t="s">
        <v>238</v>
      </c>
      <c r="V9" s="616" t="s">
        <v>239</v>
      </c>
      <c r="W9" s="616" t="s">
        <v>240</v>
      </c>
      <c r="X9" s="616" t="s">
        <v>241</v>
      </c>
      <c r="Y9" s="616" t="s">
        <v>242</v>
      </c>
      <c r="Z9" s="631"/>
      <c r="AA9" s="632"/>
    </row>
    <row r="10" s="475" customFormat="1" ht="99.95" customHeight="1" spans="2:27">
      <c r="B10" s="599"/>
      <c r="C10" s="586"/>
      <c r="D10" s="587" t="s">
        <v>243</v>
      </c>
      <c r="E10" s="588" t="s">
        <v>244</v>
      </c>
      <c r="F10" s="589">
        <f>'在庫（居家服）'!BX10</f>
        <v>0</v>
      </c>
      <c r="G10" s="590">
        <f>'在庫（居家服）'!BY10</f>
        <v>0</v>
      </c>
      <c r="H10" s="590">
        <f>'在庫（居家服）'!BZ10</f>
        <v>0</v>
      </c>
      <c r="I10" s="590">
        <f>'在庫（居家服）'!CA10</f>
        <v>0</v>
      </c>
      <c r="J10" s="590">
        <f>'在庫（居家服）'!CB10</f>
        <v>0</v>
      </c>
      <c r="K10" s="590">
        <f>'在庫（居家服）'!CC10</f>
        <v>0</v>
      </c>
      <c r="L10" s="590">
        <f>'在庫（居家服）'!CD10</f>
        <v>0</v>
      </c>
      <c r="M10" s="589">
        <v>48</v>
      </c>
      <c r="N10" s="590">
        <v>48</v>
      </c>
      <c r="O10" s="590">
        <v>48</v>
      </c>
      <c r="P10" s="590">
        <v>48</v>
      </c>
      <c r="Q10" s="590">
        <v>48</v>
      </c>
      <c r="R10" s="590">
        <v>48</v>
      </c>
      <c r="S10" s="613">
        <v>48</v>
      </c>
      <c r="T10" s="614">
        <f t="shared" si="0"/>
        <v>0</v>
      </c>
      <c r="U10" s="615" t="s">
        <v>245</v>
      </c>
      <c r="V10" s="616" t="s">
        <v>246</v>
      </c>
      <c r="W10" s="616" t="s">
        <v>247</v>
      </c>
      <c r="X10" s="616" t="s">
        <v>248</v>
      </c>
      <c r="Y10" s="616" t="s">
        <v>249</v>
      </c>
      <c r="Z10" s="631"/>
      <c r="AA10" s="632"/>
    </row>
    <row r="11" s="475" customFormat="1" ht="99.95" customHeight="1" spans="2:27">
      <c r="B11" s="599"/>
      <c r="C11" s="586"/>
      <c r="D11" s="587" t="s">
        <v>250</v>
      </c>
      <c r="E11" s="600" t="s">
        <v>251</v>
      </c>
      <c r="F11" s="589">
        <f>'在庫（居家服）'!BX11</f>
        <v>0</v>
      </c>
      <c r="G11" s="590">
        <f>'在庫（居家服）'!BY11</f>
        <v>0</v>
      </c>
      <c r="H11" s="590">
        <f>'在庫（居家服）'!BZ11</f>
        <v>0</v>
      </c>
      <c r="I11" s="590">
        <f>'在庫（居家服）'!CA11</f>
        <v>0</v>
      </c>
      <c r="J11" s="590">
        <f>'在庫（居家服）'!CB11</f>
        <v>0</v>
      </c>
      <c r="K11" s="590">
        <f>'在庫（居家服）'!CC11</f>
        <v>0</v>
      </c>
      <c r="L11" s="590">
        <f>'在庫（居家服）'!CD11</f>
        <v>0</v>
      </c>
      <c r="M11" s="589">
        <v>48</v>
      </c>
      <c r="N11" s="590">
        <v>48</v>
      </c>
      <c r="O11" s="590">
        <v>48</v>
      </c>
      <c r="P11" s="590">
        <v>48</v>
      </c>
      <c r="Q11" s="590">
        <v>48</v>
      </c>
      <c r="R11" s="590">
        <v>48</v>
      </c>
      <c r="S11" s="613">
        <v>48</v>
      </c>
      <c r="T11" s="614">
        <f t="shared" si="0"/>
        <v>0</v>
      </c>
      <c r="U11" s="615" t="s">
        <v>252</v>
      </c>
      <c r="V11" s="616" t="s">
        <v>253</v>
      </c>
      <c r="W11" s="616" t="s">
        <v>254</v>
      </c>
      <c r="X11" s="616" t="s">
        <v>255</v>
      </c>
      <c r="Y11" s="616" t="s">
        <v>256</v>
      </c>
      <c r="Z11" s="637"/>
      <c r="AA11" s="638"/>
    </row>
    <row r="12" s="475" customFormat="1" ht="99.95" customHeight="1" spans="2:27">
      <c r="B12" s="599"/>
      <c r="C12" s="586"/>
      <c r="D12" s="587" t="s">
        <v>257</v>
      </c>
      <c r="E12" s="600" t="s">
        <v>258</v>
      </c>
      <c r="F12" s="589">
        <f>'在庫（居家服）'!BX12</f>
        <v>0</v>
      </c>
      <c r="G12" s="590">
        <f>'在庫（居家服）'!BY12</f>
        <v>0</v>
      </c>
      <c r="H12" s="590">
        <f>'在庫（居家服）'!BZ12</f>
        <v>0</v>
      </c>
      <c r="I12" s="590">
        <f>'在庫（居家服）'!CA12</f>
        <v>0</v>
      </c>
      <c r="J12" s="590">
        <f>'在庫（居家服）'!CB12</f>
        <v>0</v>
      </c>
      <c r="K12" s="590">
        <f>'在庫（居家服）'!CC12</f>
        <v>0</v>
      </c>
      <c r="L12" s="590">
        <f>'在庫（居家服）'!CD12</f>
        <v>0</v>
      </c>
      <c r="M12" s="589">
        <v>48</v>
      </c>
      <c r="N12" s="590">
        <v>48</v>
      </c>
      <c r="O12" s="590">
        <v>48</v>
      </c>
      <c r="P12" s="590">
        <v>48</v>
      </c>
      <c r="Q12" s="590">
        <v>48</v>
      </c>
      <c r="R12" s="590">
        <v>48</v>
      </c>
      <c r="S12" s="613">
        <v>48</v>
      </c>
      <c r="T12" s="614">
        <f t="shared" si="0"/>
        <v>0</v>
      </c>
      <c r="U12" s="622"/>
      <c r="V12" s="623" t="s">
        <v>259</v>
      </c>
      <c r="W12" s="623" t="s">
        <v>260</v>
      </c>
      <c r="X12" s="623" t="s">
        <v>261</v>
      </c>
      <c r="Y12" s="623" t="s">
        <v>262</v>
      </c>
      <c r="Z12" s="639" t="s">
        <v>263</v>
      </c>
      <c r="AA12" s="640" t="s">
        <v>264</v>
      </c>
    </row>
    <row r="13" s="475" customFormat="1" ht="99.95" customHeight="1" spans="2:27">
      <c r="B13" s="599"/>
      <c r="C13" s="586"/>
      <c r="D13" s="587" t="s">
        <v>265</v>
      </c>
      <c r="E13" s="600" t="s">
        <v>266</v>
      </c>
      <c r="F13" s="589">
        <f>'在庫（居家服）'!BX13</f>
        <v>0</v>
      </c>
      <c r="G13" s="590">
        <f>'在庫（居家服）'!BY13</f>
        <v>0</v>
      </c>
      <c r="H13" s="590">
        <f>'在庫（居家服）'!BZ13</f>
        <v>0</v>
      </c>
      <c r="I13" s="590">
        <f>'在庫（居家服）'!CA13</f>
        <v>0</v>
      </c>
      <c r="J13" s="590">
        <f>'在庫（居家服）'!CB13</f>
        <v>0</v>
      </c>
      <c r="K13" s="590">
        <f>'在庫（居家服）'!CC13</f>
        <v>0</v>
      </c>
      <c r="L13" s="590">
        <f>'在庫（居家服）'!CD13</f>
        <v>0</v>
      </c>
      <c r="M13" s="589">
        <v>48</v>
      </c>
      <c r="N13" s="590">
        <v>48</v>
      </c>
      <c r="O13" s="590">
        <v>48</v>
      </c>
      <c r="P13" s="590">
        <v>48</v>
      </c>
      <c r="Q13" s="590">
        <v>48</v>
      </c>
      <c r="R13" s="590">
        <v>48</v>
      </c>
      <c r="S13" s="613">
        <v>48</v>
      </c>
      <c r="T13" s="614">
        <f t="shared" si="0"/>
        <v>0</v>
      </c>
      <c r="U13" s="622"/>
      <c r="V13" s="623" t="s">
        <v>267</v>
      </c>
      <c r="W13" s="623" t="s">
        <v>268</v>
      </c>
      <c r="X13" s="623" t="s">
        <v>269</v>
      </c>
      <c r="Y13" s="623" t="s">
        <v>270</v>
      </c>
      <c r="Z13" s="639" t="s">
        <v>271</v>
      </c>
      <c r="AA13" s="640" t="s">
        <v>272</v>
      </c>
    </row>
    <row r="14" s="475" customFormat="1" ht="99.95" customHeight="1" spans="2:27">
      <c r="B14" s="599"/>
      <c r="C14" s="586"/>
      <c r="D14" s="587" t="s">
        <v>273</v>
      </c>
      <c r="E14" s="600" t="s">
        <v>274</v>
      </c>
      <c r="F14" s="589">
        <f>'在庫（居家服）'!BX14</f>
        <v>0</v>
      </c>
      <c r="G14" s="590">
        <f>'在庫（居家服）'!BY14</f>
        <v>0</v>
      </c>
      <c r="H14" s="590">
        <f>'在庫（居家服）'!BZ14</f>
        <v>0</v>
      </c>
      <c r="I14" s="590">
        <f>'在庫（居家服）'!CA14</f>
        <v>0</v>
      </c>
      <c r="J14" s="590">
        <f>'在庫（居家服）'!CB14</f>
        <v>0</v>
      </c>
      <c r="K14" s="590">
        <f>'在庫（居家服）'!CC14</f>
        <v>0</v>
      </c>
      <c r="L14" s="590">
        <f>'在庫（居家服）'!CD14</f>
        <v>0</v>
      </c>
      <c r="M14" s="589">
        <v>48</v>
      </c>
      <c r="N14" s="590">
        <v>48</v>
      </c>
      <c r="O14" s="590">
        <v>48</v>
      </c>
      <c r="P14" s="590">
        <v>48</v>
      </c>
      <c r="Q14" s="590">
        <v>48</v>
      </c>
      <c r="R14" s="590">
        <v>48</v>
      </c>
      <c r="S14" s="613">
        <v>48</v>
      </c>
      <c r="T14" s="614">
        <f t="shared" si="0"/>
        <v>0</v>
      </c>
      <c r="U14" s="622"/>
      <c r="V14" s="623" t="s">
        <v>275</v>
      </c>
      <c r="W14" s="623" t="s">
        <v>276</v>
      </c>
      <c r="X14" s="623" t="s">
        <v>277</v>
      </c>
      <c r="Y14" s="623" t="s">
        <v>278</v>
      </c>
      <c r="Z14" s="639" t="s">
        <v>279</v>
      </c>
      <c r="AA14" s="640" t="s">
        <v>280</v>
      </c>
    </row>
    <row r="15" s="475" customFormat="1" ht="99.95" customHeight="1" spans="2:27">
      <c r="B15" s="599"/>
      <c r="C15" s="586"/>
      <c r="D15" s="587" t="s">
        <v>281</v>
      </c>
      <c r="E15" s="600" t="s">
        <v>282</v>
      </c>
      <c r="F15" s="589">
        <f>'在庫（居家服）'!BX15</f>
        <v>0</v>
      </c>
      <c r="G15" s="590">
        <f>'在庫（居家服）'!BY15</f>
        <v>0</v>
      </c>
      <c r="H15" s="590">
        <f>'在庫（居家服）'!BZ15</f>
        <v>0</v>
      </c>
      <c r="I15" s="590">
        <f>'在庫（居家服）'!CA15</f>
        <v>0</v>
      </c>
      <c r="J15" s="590">
        <f>'在庫（居家服）'!CB15</f>
        <v>0</v>
      </c>
      <c r="K15" s="590">
        <f>'在庫（居家服）'!CC15</f>
        <v>0</v>
      </c>
      <c r="L15" s="590">
        <f>'在庫（居家服）'!CD15</f>
        <v>0</v>
      </c>
      <c r="M15" s="589">
        <v>48</v>
      </c>
      <c r="N15" s="590">
        <v>48</v>
      </c>
      <c r="O15" s="590">
        <v>48</v>
      </c>
      <c r="P15" s="590">
        <v>48</v>
      </c>
      <c r="Q15" s="590">
        <v>48</v>
      </c>
      <c r="R15" s="590">
        <v>48</v>
      </c>
      <c r="S15" s="613">
        <v>48</v>
      </c>
      <c r="T15" s="614">
        <f t="shared" si="0"/>
        <v>0</v>
      </c>
      <c r="U15" s="622"/>
      <c r="V15" s="623" t="s">
        <v>283</v>
      </c>
      <c r="W15" s="623" t="s">
        <v>284</v>
      </c>
      <c r="X15" s="623" t="s">
        <v>285</v>
      </c>
      <c r="Y15" s="623" t="s">
        <v>286</v>
      </c>
      <c r="Z15" s="639" t="s">
        <v>287</v>
      </c>
      <c r="AA15" s="640" t="s">
        <v>288</v>
      </c>
    </row>
    <row r="16" s="475" customFormat="1" ht="99.95" customHeight="1" spans="2:27">
      <c r="B16" s="599"/>
      <c r="C16" s="586"/>
      <c r="D16" s="587" t="s">
        <v>289</v>
      </c>
      <c r="E16" s="600" t="s">
        <v>290</v>
      </c>
      <c r="F16" s="589">
        <f>'在庫（居家服）'!BX16</f>
        <v>0</v>
      </c>
      <c r="G16" s="590">
        <f>'在庫（居家服）'!BY16</f>
        <v>0</v>
      </c>
      <c r="H16" s="590">
        <f>'在庫（居家服）'!BZ16</f>
        <v>0</v>
      </c>
      <c r="I16" s="590">
        <f>'在庫（居家服）'!CA16</f>
        <v>0</v>
      </c>
      <c r="J16" s="590">
        <f>'在庫（居家服）'!CB16</f>
        <v>0</v>
      </c>
      <c r="K16" s="590">
        <f>'在庫（居家服）'!CC16</f>
        <v>0</v>
      </c>
      <c r="L16" s="590">
        <f>'在庫（居家服）'!CD16</f>
        <v>0</v>
      </c>
      <c r="M16" s="589">
        <v>48</v>
      </c>
      <c r="N16" s="590">
        <v>48</v>
      </c>
      <c r="O16" s="590">
        <v>48</v>
      </c>
      <c r="P16" s="590">
        <v>48</v>
      </c>
      <c r="Q16" s="590">
        <v>48</v>
      </c>
      <c r="R16" s="590">
        <v>48</v>
      </c>
      <c r="S16" s="613">
        <v>48</v>
      </c>
      <c r="T16" s="614">
        <f t="shared" si="0"/>
        <v>0</v>
      </c>
      <c r="U16" s="622"/>
      <c r="V16" s="623" t="s">
        <v>291</v>
      </c>
      <c r="W16" s="623" t="s">
        <v>292</v>
      </c>
      <c r="X16" s="623" t="s">
        <v>293</v>
      </c>
      <c r="Y16" s="623" t="s">
        <v>294</v>
      </c>
      <c r="Z16" s="639" t="s">
        <v>295</v>
      </c>
      <c r="AA16" s="640" t="s">
        <v>296</v>
      </c>
    </row>
    <row r="17" s="475" customFormat="1" ht="99.95" customHeight="1" spans="2:27">
      <c r="B17" s="599"/>
      <c r="C17" s="586"/>
      <c r="D17" s="587" t="s">
        <v>297</v>
      </c>
      <c r="E17" s="600" t="s">
        <v>298</v>
      </c>
      <c r="F17" s="589">
        <f>'在庫（居家服）'!BX17</f>
        <v>0</v>
      </c>
      <c r="G17" s="590">
        <f>'在庫（居家服）'!BY17</f>
        <v>0</v>
      </c>
      <c r="H17" s="590">
        <f>'在庫（居家服）'!BZ17</f>
        <v>0</v>
      </c>
      <c r="I17" s="590">
        <f>'在庫（居家服）'!CA17</f>
        <v>0</v>
      </c>
      <c r="J17" s="590">
        <f>'在庫（居家服）'!CB17</f>
        <v>0</v>
      </c>
      <c r="K17" s="590">
        <f>'在庫（居家服）'!CC17</f>
        <v>0</v>
      </c>
      <c r="L17" s="590">
        <f>'在庫（居家服）'!CD17</f>
        <v>0</v>
      </c>
      <c r="M17" s="589">
        <v>48</v>
      </c>
      <c r="N17" s="590">
        <v>48</v>
      </c>
      <c r="O17" s="590">
        <v>48</v>
      </c>
      <c r="P17" s="590">
        <v>48</v>
      </c>
      <c r="Q17" s="590">
        <v>48</v>
      </c>
      <c r="R17" s="590">
        <v>48</v>
      </c>
      <c r="S17" s="613">
        <v>48</v>
      </c>
      <c r="T17" s="614">
        <f t="shared" si="0"/>
        <v>0</v>
      </c>
      <c r="U17" s="622"/>
      <c r="V17" s="623" t="s">
        <v>299</v>
      </c>
      <c r="W17" s="623" t="s">
        <v>300</v>
      </c>
      <c r="X17" s="623" t="s">
        <v>301</v>
      </c>
      <c r="Y17" s="623" t="s">
        <v>302</v>
      </c>
      <c r="Z17" s="639" t="s">
        <v>303</v>
      </c>
      <c r="AA17" s="640" t="s">
        <v>304</v>
      </c>
    </row>
    <row r="18" s="475" customFormat="1" ht="99.95" customHeight="1" spans="2:27">
      <c r="B18" s="601"/>
      <c r="C18" s="593"/>
      <c r="D18" s="602" t="s">
        <v>305</v>
      </c>
      <c r="E18" s="603" t="s">
        <v>306</v>
      </c>
      <c r="F18" s="596">
        <f>'在庫（居家服）'!BX18</f>
        <v>0</v>
      </c>
      <c r="G18" s="597">
        <f>'在庫（居家服）'!BY18</f>
        <v>0</v>
      </c>
      <c r="H18" s="597">
        <f>'在庫（居家服）'!BZ18</f>
        <v>0</v>
      </c>
      <c r="I18" s="597">
        <f>'在庫（居家服）'!CA18</f>
        <v>0</v>
      </c>
      <c r="J18" s="597">
        <f>'在庫（居家服）'!CB18</f>
        <v>0</v>
      </c>
      <c r="K18" s="597">
        <f>'在庫（居家服）'!CC18</f>
        <v>0</v>
      </c>
      <c r="L18" s="597">
        <f>'在庫（居家服）'!CD18</f>
        <v>0</v>
      </c>
      <c r="M18" s="596">
        <v>48</v>
      </c>
      <c r="N18" s="597">
        <v>48</v>
      </c>
      <c r="O18" s="597">
        <v>48</v>
      </c>
      <c r="P18" s="597">
        <v>48</v>
      </c>
      <c r="Q18" s="597">
        <v>48</v>
      </c>
      <c r="R18" s="597">
        <v>48</v>
      </c>
      <c r="S18" s="617">
        <v>48</v>
      </c>
      <c r="T18" s="618">
        <f t="shared" si="0"/>
        <v>0</v>
      </c>
      <c r="U18" s="624"/>
      <c r="V18" s="625" t="s">
        <v>307</v>
      </c>
      <c r="W18" s="625" t="s">
        <v>308</v>
      </c>
      <c r="X18" s="625" t="s">
        <v>309</v>
      </c>
      <c r="Y18" s="625" t="s">
        <v>310</v>
      </c>
      <c r="Z18" s="641" t="s">
        <v>311</v>
      </c>
      <c r="AA18" s="642" t="s">
        <v>312</v>
      </c>
    </row>
    <row r="19" s="475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26">
        <f>SUM(T4:T11)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zoomScale="55" zoomScaleNormal="55" workbookViewId="0">
      <pane xSplit="8" ySplit="2" topLeftCell="I51" activePane="bottomRight" state="frozen"/>
      <selection/>
      <selection pane="topRight"/>
      <selection pane="bottomLeft"/>
      <selection pane="bottomRight" activeCell="Q80" sqref="Q3:Q80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3"/>
    </row>
    <row r="2" ht="60" customHeight="1" spans="3:20">
      <c r="C2" s="525" t="s">
        <v>13</v>
      </c>
      <c r="D2" s="525" t="s">
        <v>313</v>
      </c>
      <c r="E2" s="525" t="s">
        <v>313</v>
      </c>
      <c r="F2" s="525" t="s">
        <v>314</v>
      </c>
      <c r="G2" s="525" t="s">
        <v>315</v>
      </c>
      <c r="H2" s="525" t="s">
        <v>198</v>
      </c>
      <c r="I2" s="525" t="s">
        <v>1</v>
      </c>
      <c r="J2" s="531" t="s">
        <v>2</v>
      </c>
      <c r="K2" s="532" t="s">
        <v>3</v>
      </c>
      <c r="L2" s="533" t="s">
        <v>4</v>
      </c>
      <c r="M2" s="533" t="s">
        <v>5</v>
      </c>
      <c r="N2" s="533" t="s">
        <v>6</v>
      </c>
      <c r="O2" s="533" t="s">
        <v>7</v>
      </c>
      <c r="P2" s="533" t="s">
        <v>8</v>
      </c>
      <c r="Q2" s="525" t="s">
        <v>9</v>
      </c>
      <c r="R2" s="525" t="s">
        <v>0</v>
      </c>
      <c r="S2" s="525" t="s">
        <v>10</v>
      </c>
      <c r="T2" s="554" t="s">
        <v>11</v>
      </c>
    </row>
    <row r="3" ht="80.1" customHeight="1" spans="2:21">
      <c r="B3" s="478" t="s">
        <v>316</v>
      </c>
      <c r="C3" s="479"/>
      <c r="D3" s="526" t="s">
        <v>317</v>
      </c>
      <c r="E3" s="526" t="s">
        <v>318</v>
      </c>
      <c r="F3" s="522" t="s">
        <v>179</v>
      </c>
      <c r="G3" s="481" t="s">
        <v>179</v>
      </c>
      <c r="H3" s="482" t="s">
        <v>319</v>
      </c>
      <c r="I3" s="534">
        <v>3</v>
      </c>
      <c r="J3" s="535">
        <v>17</v>
      </c>
      <c r="K3" s="535"/>
      <c r="L3" s="534"/>
      <c r="M3" s="534">
        <v>1</v>
      </c>
      <c r="N3" s="536">
        <v>1</v>
      </c>
      <c r="O3" s="536">
        <v>2</v>
      </c>
      <c r="P3" s="536">
        <v>0.14</v>
      </c>
      <c r="Q3" s="555">
        <f t="shared" ref="Q3:Q34" si="0">IF($A$1="补货",I3+J3+K3,I3)</f>
        <v>20</v>
      </c>
      <c r="R3" s="535"/>
      <c r="S3" s="555">
        <f>Q3+R3</f>
        <v>20</v>
      </c>
      <c r="T3" s="556">
        <f>IF(P3&lt;&gt;0,S3/P3*7,"-")</f>
        <v>1000</v>
      </c>
      <c r="U3">
        <v>1780</v>
      </c>
    </row>
    <row r="4" ht="80.1" customHeight="1" spans="2:21">
      <c r="B4" s="483"/>
      <c r="C4" s="484"/>
      <c r="D4" s="527" t="s">
        <v>320</v>
      </c>
      <c r="E4" s="527" t="s">
        <v>321</v>
      </c>
      <c r="F4" s="528" t="s">
        <v>179</v>
      </c>
      <c r="G4" s="486" t="s">
        <v>179</v>
      </c>
      <c r="H4" s="487" t="s">
        <v>322</v>
      </c>
      <c r="I4" s="537">
        <v>8</v>
      </c>
      <c r="J4" s="538">
        <v>31</v>
      </c>
      <c r="K4" s="538"/>
      <c r="L4" s="537">
        <v>2</v>
      </c>
      <c r="M4" s="537">
        <v>7</v>
      </c>
      <c r="N4" s="539">
        <v>9</v>
      </c>
      <c r="O4" s="539">
        <v>10</v>
      </c>
      <c r="P4" s="539">
        <v>1.26</v>
      </c>
      <c r="Q4" s="557">
        <f t="shared" si="0"/>
        <v>39</v>
      </c>
      <c r="R4" s="538"/>
      <c r="S4" s="558">
        <f>Q4+R4</f>
        <v>39</v>
      </c>
      <c r="T4" s="559">
        <f>IF(P4&lt;&gt;0,S4/P4*7,"-")</f>
        <v>216.666666666667</v>
      </c>
      <c r="U4">
        <v>1780</v>
      </c>
    </row>
    <row r="5" spans="2:21">
      <c r="B5" s="478" t="s">
        <v>323</v>
      </c>
      <c r="C5" s="479"/>
      <c r="D5" s="488" t="s">
        <v>324</v>
      </c>
      <c r="E5" s="488" t="s">
        <v>24</v>
      </c>
      <c r="F5" s="481">
        <v>23</v>
      </c>
      <c r="G5" s="481" t="s">
        <v>325</v>
      </c>
      <c r="H5" s="489" t="s">
        <v>326</v>
      </c>
      <c r="I5" s="534">
        <v>2</v>
      </c>
      <c r="J5" s="535"/>
      <c r="K5" s="535"/>
      <c r="L5" s="534"/>
      <c r="M5" s="534"/>
      <c r="N5" s="536"/>
      <c r="O5" s="536"/>
      <c r="P5" s="536"/>
      <c r="Q5" s="555">
        <f t="shared" si="0"/>
        <v>2</v>
      </c>
      <c r="R5" s="535"/>
      <c r="S5" s="555">
        <f t="shared" ref="S5:S43" si="1">Q5+R5</f>
        <v>2</v>
      </c>
      <c r="T5" s="556" t="str">
        <f t="shared" ref="T5:T43" si="2">IF(P5&lt;&gt;0,S5/P5*7,"-")</f>
        <v>-</v>
      </c>
      <c r="U5">
        <v>2380</v>
      </c>
    </row>
    <row r="6" spans="2:21">
      <c r="B6" s="483"/>
      <c r="C6" s="484"/>
      <c r="D6" s="490"/>
      <c r="E6" s="490"/>
      <c r="F6" s="486">
        <v>24</v>
      </c>
      <c r="G6" s="486" t="s">
        <v>327</v>
      </c>
      <c r="H6" s="491" t="s">
        <v>328</v>
      </c>
      <c r="I6" s="537">
        <v>2</v>
      </c>
      <c r="J6" s="538">
        <v>3</v>
      </c>
      <c r="K6" s="538"/>
      <c r="L6" s="537"/>
      <c r="M6" s="537"/>
      <c r="N6" s="539">
        <v>1</v>
      </c>
      <c r="O6" s="539">
        <v>1</v>
      </c>
      <c r="P6" s="539">
        <v>0.05</v>
      </c>
      <c r="Q6" s="557">
        <f t="shared" si="0"/>
        <v>5</v>
      </c>
      <c r="R6" s="538"/>
      <c r="S6" s="558">
        <f t="shared" si="1"/>
        <v>5</v>
      </c>
      <c r="T6" s="559">
        <f t="shared" si="2"/>
        <v>700</v>
      </c>
      <c r="U6">
        <v>2380</v>
      </c>
    </row>
    <row r="7" spans="2:21">
      <c r="B7" s="483"/>
      <c r="C7" s="484"/>
      <c r="D7" s="490"/>
      <c r="E7" s="490"/>
      <c r="F7" s="486">
        <v>26</v>
      </c>
      <c r="G7" s="486" t="s">
        <v>329</v>
      </c>
      <c r="H7" s="491" t="s">
        <v>330</v>
      </c>
      <c r="I7" s="537">
        <v>4</v>
      </c>
      <c r="J7" s="538">
        <v>9</v>
      </c>
      <c r="K7" s="538"/>
      <c r="L7" s="537"/>
      <c r="M7" s="537">
        <v>2</v>
      </c>
      <c r="N7" s="539">
        <v>4</v>
      </c>
      <c r="O7" s="539">
        <v>4</v>
      </c>
      <c r="P7" s="539">
        <v>0.34</v>
      </c>
      <c r="Q7" s="557">
        <f t="shared" si="0"/>
        <v>13</v>
      </c>
      <c r="R7" s="538"/>
      <c r="S7" s="558">
        <f t="shared" si="1"/>
        <v>13</v>
      </c>
      <c r="T7" s="559">
        <f t="shared" si="2"/>
        <v>267.647058823529</v>
      </c>
      <c r="U7">
        <v>2380</v>
      </c>
    </row>
    <row r="8" spans="2:21">
      <c r="B8" s="483"/>
      <c r="C8" s="484"/>
      <c r="D8" s="490"/>
      <c r="E8" s="490"/>
      <c r="F8" s="486">
        <v>28</v>
      </c>
      <c r="G8" s="486" t="s">
        <v>331</v>
      </c>
      <c r="H8" s="491" t="s">
        <v>332</v>
      </c>
      <c r="I8" s="537">
        <v>5</v>
      </c>
      <c r="J8" s="538">
        <v>4</v>
      </c>
      <c r="K8" s="538"/>
      <c r="L8" s="537"/>
      <c r="M8" s="537"/>
      <c r="N8" s="539"/>
      <c r="O8" s="539"/>
      <c r="P8" s="539"/>
      <c r="Q8" s="557">
        <f t="shared" si="0"/>
        <v>9</v>
      </c>
      <c r="R8" s="538"/>
      <c r="S8" s="558">
        <f t="shared" si="1"/>
        <v>9</v>
      </c>
      <c r="T8" s="559" t="str">
        <f t="shared" si="2"/>
        <v>-</v>
      </c>
      <c r="U8">
        <v>2380</v>
      </c>
    </row>
    <row r="9" spans="2:21">
      <c r="B9" s="483"/>
      <c r="C9" s="484"/>
      <c r="D9" s="490"/>
      <c r="E9" s="490"/>
      <c r="F9" s="486">
        <v>29</v>
      </c>
      <c r="G9" s="486" t="s">
        <v>333</v>
      </c>
      <c r="H9" s="491" t="s">
        <v>334</v>
      </c>
      <c r="I9" s="537">
        <v>3</v>
      </c>
      <c r="J9" s="538">
        <v>20</v>
      </c>
      <c r="K9" s="538"/>
      <c r="L9" s="537"/>
      <c r="M9" s="537">
        <v>1</v>
      </c>
      <c r="N9" s="539">
        <v>1</v>
      </c>
      <c r="O9" s="539">
        <v>1</v>
      </c>
      <c r="P9" s="539">
        <v>0.12</v>
      </c>
      <c r="Q9" s="557">
        <f t="shared" si="0"/>
        <v>23</v>
      </c>
      <c r="R9" s="538"/>
      <c r="S9" s="558">
        <f t="shared" si="1"/>
        <v>23</v>
      </c>
      <c r="T9" s="559">
        <f t="shared" si="2"/>
        <v>1341.66666666667</v>
      </c>
      <c r="U9">
        <v>2380</v>
      </c>
    </row>
    <row r="10" spans="2:21">
      <c r="B10" s="483"/>
      <c r="C10" s="484"/>
      <c r="D10" s="490"/>
      <c r="E10" s="490"/>
      <c r="F10" s="486">
        <v>31</v>
      </c>
      <c r="G10" s="486" t="s">
        <v>335</v>
      </c>
      <c r="H10" s="491" t="s">
        <v>336</v>
      </c>
      <c r="I10" s="537">
        <v>5</v>
      </c>
      <c r="J10" s="538">
        <v>1</v>
      </c>
      <c r="K10" s="538"/>
      <c r="L10" s="537"/>
      <c r="M10" s="537">
        <v>2</v>
      </c>
      <c r="N10" s="539">
        <v>5</v>
      </c>
      <c r="O10" s="539">
        <v>6</v>
      </c>
      <c r="P10" s="539">
        <v>0.41</v>
      </c>
      <c r="Q10" s="557">
        <f t="shared" si="0"/>
        <v>6</v>
      </c>
      <c r="R10" s="538"/>
      <c r="S10" s="558">
        <f t="shared" si="1"/>
        <v>6</v>
      </c>
      <c r="T10" s="559">
        <f t="shared" si="2"/>
        <v>102.439024390244</v>
      </c>
      <c r="U10">
        <v>2380</v>
      </c>
    </row>
    <row r="11" spans="2:21">
      <c r="B11" s="483"/>
      <c r="C11" s="484"/>
      <c r="D11" s="490"/>
      <c r="E11" s="490"/>
      <c r="F11" s="494">
        <v>32</v>
      </c>
      <c r="G11" s="494" t="s">
        <v>337</v>
      </c>
      <c r="H11" s="495" t="s">
        <v>338</v>
      </c>
      <c r="I11" s="540">
        <v>5</v>
      </c>
      <c r="J11" s="541">
        <v>23</v>
      </c>
      <c r="K11" s="541"/>
      <c r="L11" s="540"/>
      <c r="M11" s="540">
        <v>2</v>
      </c>
      <c r="N11" s="542">
        <v>2</v>
      </c>
      <c r="O11" s="542">
        <v>2</v>
      </c>
      <c r="P11" s="542">
        <v>0.24</v>
      </c>
      <c r="Q11" s="560">
        <f t="shared" si="0"/>
        <v>28</v>
      </c>
      <c r="R11" s="541"/>
      <c r="S11" s="561">
        <f t="shared" si="1"/>
        <v>28</v>
      </c>
      <c r="T11" s="562">
        <f t="shared" si="2"/>
        <v>816.666666666667</v>
      </c>
      <c r="U11">
        <v>2380</v>
      </c>
    </row>
    <row r="12" spans="2:21">
      <c r="B12" s="483"/>
      <c r="C12" s="484"/>
      <c r="D12" s="490"/>
      <c r="E12" s="490"/>
      <c r="F12" s="494">
        <v>34</v>
      </c>
      <c r="G12" s="494" t="s">
        <v>339</v>
      </c>
      <c r="H12" s="495" t="s">
        <v>340</v>
      </c>
      <c r="I12" s="540">
        <v>1</v>
      </c>
      <c r="J12" s="541"/>
      <c r="K12" s="541"/>
      <c r="L12" s="540"/>
      <c r="M12" s="540">
        <v>2</v>
      </c>
      <c r="N12" s="542">
        <v>3</v>
      </c>
      <c r="O12" s="542">
        <v>3</v>
      </c>
      <c r="P12" s="543">
        <v>0.29</v>
      </c>
      <c r="Q12" s="563">
        <f t="shared" si="0"/>
        <v>1</v>
      </c>
      <c r="R12" s="564"/>
      <c r="S12" s="565">
        <f t="shared" si="1"/>
        <v>1</v>
      </c>
      <c r="T12" s="566">
        <f t="shared" si="2"/>
        <v>24.1379310344828</v>
      </c>
      <c r="U12">
        <v>2380</v>
      </c>
    </row>
    <row r="13" spans="2:21">
      <c r="B13" s="483"/>
      <c r="C13" s="496"/>
      <c r="D13" s="497" t="s">
        <v>341</v>
      </c>
      <c r="E13" s="497" t="s">
        <v>31</v>
      </c>
      <c r="F13" s="498">
        <v>23</v>
      </c>
      <c r="G13" s="498" t="s">
        <v>325</v>
      </c>
      <c r="H13" s="499" t="s">
        <v>342</v>
      </c>
      <c r="I13" s="544">
        <v>3</v>
      </c>
      <c r="J13" s="545">
        <v>6</v>
      </c>
      <c r="K13" s="545"/>
      <c r="L13" s="544"/>
      <c r="M13" s="544"/>
      <c r="N13" s="546"/>
      <c r="O13" s="546"/>
      <c r="P13" s="547"/>
      <c r="Q13" s="567">
        <f t="shared" si="0"/>
        <v>9</v>
      </c>
      <c r="R13" s="552"/>
      <c r="S13" s="567">
        <f t="shared" si="1"/>
        <v>9</v>
      </c>
      <c r="T13" s="568" t="str">
        <f t="shared" si="2"/>
        <v>-</v>
      </c>
      <c r="U13">
        <v>2380</v>
      </c>
    </row>
    <row r="14" spans="2:21">
      <c r="B14" s="483"/>
      <c r="C14" s="484"/>
      <c r="D14" s="490"/>
      <c r="E14" s="490"/>
      <c r="F14" s="486">
        <v>24</v>
      </c>
      <c r="G14" s="486" t="s">
        <v>327</v>
      </c>
      <c r="H14" s="491" t="s">
        <v>343</v>
      </c>
      <c r="I14" s="537">
        <v>3</v>
      </c>
      <c r="J14" s="538">
        <v>10</v>
      </c>
      <c r="K14" s="538"/>
      <c r="L14" s="537"/>
      <c r="M14" s="537"/>
      <c r="N14" s="539"/>
      <c r="O14" s="539"/>
      <c r="P14" s="539"/>
      <c r="Q14" s="557">
        <f t="shared" si="0"/>
        <v>13</v>
      </c>
      <c r="R14" s="538"/>
      <c r="S14" s="558">
        <f t="shared" si="1"/>
        <v>13</v>
      </c>
      <c r="T14" s="559" t="str">
        <f t="shared" si="2"/>
        <v>-</v>
      </c>
      <c r="U14">
        <v>2380</v>
      </c>
    </row>
    <row r="15" spans="2:21">
      <c r="B15" s="483"/>
      <c r="C15" s="484"/>
      <c r="D15" s="490"/>
      <c r="E15" s="490"/>
      <c r="F15" s="486">
        <v>26</v>
      </c>
      <c r="G15" s="486" t="s">
        <v>329</v>
      </c>
      <c r="H15" s="491" t="s">
        <v>344</v>
      </c>
      <c r="I15" s="537">
        <v>4</v>
      </c>
      <c r="J15" s="538">
        <v>6</v>
      </c>
      <c r="K15" s="538"/>
      <c r="L15" s="537"/>
      <c r="M15" s="537">
        <v>2</v>
      </c>
      <c r="N15" s="539">
        <v>3</v>
      </c>
      <c r="O15" s="539">
        <v>3</v>
      </c>
      <c r="P15" s="539">
        <v>0.29</v>
      </c>
      <c r="Q15" s="557">
        <f t="shared" si="0"/>
        <v>10</v>
      </c>
      <c r="R15" s="538"/>
      <c r="S15" s="558">
        <f t="shared" si="1"/>
        <v>10</v>
      </c>
      <c r="T15" s="559">
        <f t="shared" si="2"/>
        <v>241.379310344828</v>
      </c>
      <c r="U15">
        <v>2380</v>
      </c>
    </row>
    <row r="16" spans="2:21">
      <c r="B16" s="483"/>
      <c r="C16" s="484"/>
      <c r="D16" s="490"/>
      <c r="E16" s="490"/>
      <c r="F16" s="486">
        <v>28</v>
      </c>
      <c r="G16" s="486" t="s">
        <v>331</v>
      </c>
      <c r="H16" s="491" t="s">
        <v>345</v>
      </c>
      <c r="I16" s="537">
        <v>4</v>
      </c>
      <c r="J16" s="538">
        <v>5</v>
      </c>
      <c r="K16" s="538"/>
      <c r="L16" s="537"/>
      <c r="M16" s="537"/>
      <c r="N16" s="539"/>
      <c r="O16" s="539">
        <v>1</v>
      </c>
      <c r="P16" s="539">
        <v>0.02</v>
      </c>
      <c r="Q16" s="557">
        <f t="shared" si="0"/>
        <v>9</v>
      </c>
      <c r="R16" s="538"/>
      <c r="S16" s="558">
        <f t="shared" si="1"/>
        <v>9</v>
      </c>
      <c r="T16" s="559">
        <f t="shared" si="2"/>
        <v>3150</v>
      </c>
      <c r="U16">
        <v>2380</v>
      </c>
    </row>
    <row r="17" spans="2:21">
      <c r="B17" s="483"/>
      <c r="C17" s="484"/>
      <c r="D17" s="490"/>
      <c r="E17" s="490"/>
      <c r="F17" s="486">
        <v>29</v>
      </c>
      <c r="G17" s="486" t="s">
        <v>333</v>
      </c>
      <c r="H17" s="491" t="s">
        <v>346</v>
      </c>
      <c r="I17" s="537">
        <v>4</v>
      </c>
      <c r="J17" s="538">
        <v>10</v>
      </c>
      <c r="K17" s="538"/>
      <c r="L17" s="537"/>
      <c r="M17" s="537"/>
      <c r="N17" s="539"/>
      <c r="O17" s="539">
        <v>1</v>
      </c>
      <c r="P17" s="539">
        <v>0.02</v>
      </c>
      <c r="Q17" s="557">
        <f t="shared" si="0"/>
        <v>14</v>
      </c>
      <c r="R17" s="538"/>
      <c r="S17" s="558">
        <f t="shared" si="1"/>
        <v>14</v>
      </c>
      <c r="T17" s="559">
        <f t="shared" si="2"/>
        <v>4900</v>
      </c>
      <c r="U17">
        <v>2380</v>
      </c>
    </row>
    <row r="18" spans="2:21">
      <c r="B18" s="483"/>
      <c r="C18" s="484"/>
      <c r="D18" s="490"/>
      <c r="E18" s="490"/>
      <c r="F18" s="486">
        <v>31</v>
      </c>
      <c r="G18" s="486" t="s">
        <v>335</v>
      </c>
      <c r="H18" s="491" t="s">
        <v>347</v>
      </c>
      <c r="I18" s="537">
        <v>1</v>
      </c>
      <c r="J18" s="538">
        <v>10</v>
      </c>
      <c r="K18" s="538"/>
      <c r="L18" s="537"/>
      <c r="M18" s="537"/>
      <c r="N18" s="539">
        <v>1</v>
      </c>
      <c r="O18" s="539">
        <v>1</v>
      </c>
      <c r="P18" s="539">
        <v>0.05</v>
      </c>
      <c r="Q18" s="557">
        <f t="shared" si="0"/>
        <v>11</v>
      </c>
      <c r="R18" s="538"/>
      <c r="S18" s="558">
        <f t="shared" si="1"/>
        <v>11</v>
      </c>
      <c r="T18" s="559">
        <f t="shared" si="2"/>
        <v>1540</v>
      </c>
      <c r="U18">
        <v>2380</v>
      </c>
    </row>
    <row r="19" spans="2:21">
      <c r="B19" s="483"/>
      <c r="C19" s="484"/>
      <c r="D19" s="490"/>
      <c r="E19" s="490"/>
      <c r="F19" s="494">
        <v>32</v>
      </c>
      <c r="G19" s="494" t="s">
        <v>337</v>
      </c>
      <c r="H19" s="495" t="s">
        <v>348</v>
      </c>
      <c r="I19" s="540">
        <v>3</v>
      </c>
      <c r="J19" s="541">
        <v>18</v>
      </c>
      <c r="K19" s="541"/>
      <c r="L19" s="540"/>
      <c r="M19" s="540"/>
      <c r="N19" s="542"/>
      <c r="O19" s="542"/>
      <c r="P19" s="542"/>
      <c r="Q19" s="560">
        <f t="shared" si="0"/>
        <v>21</v>
      </c>
      <c r="R19" s="541"/>
      <c r="S19" s="561">
        <f t="shared" si="1"/>
        <v>21</v>
      </c>
      <c r="T19" s="562" t="str">
        <f t="shared" si="2"/>
        <v>-</v>
      </c>
      <c r="U19">
        <v>2380</v>
      </c>
    </row>
    <row r="20" ht="26.25" spans="2:21">
      <c r="B20" s="500"/>
      <c r="C20" s="501"/>
      <c r="D20" s="502"/>
      <c r="E20" s="502"/>
      <c r="F20" s="503">
        <v>34</v>
      </c>
      <c r="G20" s="503" t="s">
        <v>339</v>
      </c>
      <c r="H20" s="504" t="s">
        <v>349</v>
      </c>
      <c r="I20" s="548">
        <v>3</v>
      </c>
      <c r="J20" s="549">
        <v>9</v>
      </c>
      <c r="K20" s="549"/>
      <c r="L20" s="548"/>
      <c r="M20" s="548">
        <v>1</v>
      </c>
      <c r="N20" s="550">
        <v>1</v>
      </c>
      <c r="O20" s="550">
        <v>2</v>
      </c>
      <c r="P20" s="550">
        <v>0.14</v>
      </c>
      <c r="Q20" s="569">
        <f t="shared" si="0"/>
        <v>12</v>
      </c>
      <c r="R20" s="549"/>
      <c r="S20" s="570">
        <f t="shared" si="1"/>
        <v>12</v>
      </c>
      <c r="T20" s="571">
        <f t="shared" si="2"/>
        <v>600</v>
      </c>
      <c r="U20">
        <v>2380</v>
      </c>
    </row>
    <row r="21" spans="2:21">
      <c r="B21" s="483" t="s">
        <v>350</v>
      </c>
      <c r="C21" s="484"/>
      <c r="D21" s="490" t="s">
        <v>351</v>
      </c>
      <c r="E21" s="490" t="s">
        <v>31</v>
      </c>
      <c r="F21" s="529">
        <v>23</v>
      </c>
      <c r="G21" s="529" t="s">
        <v>325</v>
      </c>
      <c r="H21" s="530" t="s">
        <v>352</v>
      </c>
      <c r="I21" s="551">
        <v>4</v>
      </c>
      <c r="J21" s="552">
        <v>6</v>
      </c>
      <c r="K21" s="552"/>
      <c r="L21" s="551"/>
      <c r="M21" s="551">
        <v>2</v>
      </c>
      <c r="N21" s="547">
        <v>2</v>
      </c>
      <c r="O21" s="547">
        <v>4</v>
      </c>
      <c r="P21" s="547">
        <v>0.27</v>
      </c>
      <c r="Q21" s="567">
        <f t="shared" si="0"/>
        <v>10</v>
      </c>
      <c r="R21" s="552"/>
      <c r="S21" s="567">
        <f t="shared" si="1"/>
        <v>10</v>
      </c>
      <c r="T21" s="568">
        <f t="shared" si="2"/>
        <v>259.259259259259</v>
      </c>
      <c r="U21">
        <v>2580</v>
      </c>
    </row>
    <row r="22" spans="2:21">
      <c r="B22" s="483"/>
      <c r="C22" s="484"/>
      <c r="D22" s="490"/>
      <c r="E22" s="490"/>
      <c r="F22" s="486">
        <v>24</v>
      </c>
      <c r="G22" s="486" t="s">
        <v>327</v>
      </c>
      <c r="H22" s="491" t="s">
        <v>353</v>
      </c>
      <c r="I22" s="537">
        <v>4</v>
      </c>
      <c r="J22" s="538">
        <v>9</v>
      </c>
      <c r="K22" s="538"/>
      <c r="L22" s="537"/>
      <c r="M22" s="537">
        <v>4</v>
      </c>
      <c r="N22" s="539">
        <v>4</v>
      </c>
      <c r="O22" s="539">
        <v>9</v>
      </c>
      <c r="P22" s="539">
        <v>0.56</v>
      </c>
      <c r="Q22" s="557">
        <f t="shared" si="0"/>
        <v>13</v>
      </c>
      <c r="R22" s="538"/>
      <c r="S22" s="558">
        <f t="shared" si="1"/>
        <v>13</v>
      </c>
      <c r="T22" s="559">
        <f t="shared" si="2"/>
        <v>162.5</v>
      </c>
      <c r="U22">
        <v>2580</v>
      </c>
    </row>
    <row r="23" spans="2:21">
      <c r="B23" s="483"/>
      <c r="C23" s="484"/>
      <c r="D23" s="490"/>
      <c r="E23" s="490"/>
      <c r="F23" s="486">
        <v>26</v>
      </c>
      <c r="G23" s="486" t="s">
        <v>329</v>
      </c>
      <c r="H23" s="491" t="s">
        <v>354</v>
      </c>
      <c r="I23" s="537">
        <v>5</v>
      </c>
      <c r="J23" s="538">
        <v>38</v>
      </c>
      <c r="K23" s="538"/>
      <c r="L23" s="537"/>
      <c r="M23" s="537">
        <v>1</v>
      </c>
      <c r="N23" s="539">
        <v>4</v>
      </c>
      <c r="O23" s="539">
        <v>7</v>
      </c>
      <c r="P23" s="539">
        <v>0.32</v>
      </c>
      <c r="Q23" s="557">
        <f t="shared" si="0"/>
        <v>43</v>
      </c>
      <c r="R23" s="538"/>
      <c r="S23" s="558">
        <f t="shared" si="1"/>
        <v>43</v>
      </c>
      <c r="T23" s="559">
        <f t="shared" si="2"/>
        <v>940.625</v>
      </c>
      <c r="U23">
        <v>2580</v>
      </c>
    </row>
    <row r="24" spans="2:21">
      <c r="B24" s="483"/>
      <c r="C24" s="484"/>
      <c r="D24" s="490"/>
      <c r="E24" s="490"/>
      <c r="F24" s="486">
        <v>28</v>
      </c>
      <c r="G24" s="486" t="s">
        <v>331</v>
      </c>
      <c r="H24" s="491" t="s">
        <v>355</v>
      </c>
      <c r="I24" s="537">
        <v>4</v>
      </c>
      <c r="J24" s="538">
        <v>8</v>
      </c>
      <c r="K24" s="538"/>
      <c r="L24" s="537"/>
      <c r="M24" s="537">
        <v>2</v>
      </c>
      <c r="N24" s="539">
        <v>6</v>
      </c>
      <c r="O24" s="539">
        <v>7</v>
      </c>
      <c r="P24" s="539">
        <v>0.46</v>
      </c>
      <c r="Q24" s="557">
        <f t="shared" si="0"/>
        <v>12</v>
      </c>
      <c r="R24" s="538"/>
      <c r="S24" s="558">
        <f t="shared" si="1"/>
        <v>12</v>
      </c>
      <c r="T24" s="559">
        <f t="shared" si="2"/>
        <v>182.608695652174</v>
      </c>
      <c r="U24">
        <v>2580</v>
      </c>
    </row>
    <row r="25" spans="2:21">
      <c r="B25" s="483"/>
      <c r="C25" s="484"/>
      <c r="D25" s="490"/>
      <c r="E25" s="490"/>
      <c r="F25" s="486">
        <v>29</v>
      </c>
      <c r="G25" s="486" t="s">
        <v>333</v>
      </c>
      <c r="H25" s="491" t="s">
        <v>356</v>
      </c>
      <c r="I25" s="537">
        <v>5</v>
      </c>
      <c r="J25" s="538">
        <v>10</v>
      </c>
      <c r="K25" s="538"/>
      <c r="L25" s="537"/>
      <c r="M25" s="537">
        <v>2</v>
      </c>
      <c r="N25" s="539">
        <v>4</v>
      </c>
      <c r="O25" s="539">
        <v>5</v>
      </c>
      <c r="P25" s="539">
        <v>0.36</v>
      </c>
      <c r="Q25" s="557">
        <f t="shared" si="0"/>
        <v>15</v>
      </c>
      <c r="R25" s="538"/>
      <c r="S25" s="558">
        <f t="shared" si="1"/>
        <v>15</v>
      </c>
      <c r="T25" s="559">
        <f t="shared" si="2"/>
        <v>291.666666666667</v>
      </c>
      <c r="U25">
        <v>2580</v>
      </c>
    </row>
    <row r="26" spans="2:21">
      <c r="B26" s="483"/>
      <c r="C26" s="484"/>
      <c r="D26" s="490"/>
      <c r="E26" s="490"/>
      <c r="F26" s="486">
        <v>31</v>
      </c>
      <c r="G26" s="486" t="s">
        <v>335</v>
      </c>
      <c r="H26" s="491" t="s">
        <v>357</v>
      </c>
      <c r="I26" s="537">
        <v>5</v>
      </c>
      <c r="J26" s="538">
        <v>19</v>
      </c>
      <c r="K26" s="538"/>
      <c r="L26" s="537"/>
      <c r="M26" s="537">
        <v>2</v>
      </c>
      <c r="N26" s="539">
        <v>8</v>
      </c>
      <c r="O26" s="539">
        <v>10</v>
      </c>
      <c r="P26" s="539">
        <v>0.58</v>
      </c>
      <c r="Q26" s="557">
        <f t="shared" si="0"/>
        <v>24</v>
      </c>
      <c r="R26" s="538"/>
      <c r="S26" s="558">
        <f t="shared" si="1"/>
        <v>24</v>
      </c>
      <c r="T26" s="559">
        <f t="shared" si="2"/>
        <v>289.655172413793</v>
      </c>
      <c r="U26">
        <v>2580</v>
      </c>
    </row>
    <row r="27" spans="2:21">
      <c r="B27" s="483"/>
      <c r="C27" s="484"/>
      <c r="D27" s="490"/>
      <c r="E27" s="490"/>
      <c r="F27" s="494">
        <v>32</v>
      </c>
      <c r="G27" s="494" t="s">
        <v>337</v>
      </c>
      <c r="H27" s="495" t="s">
        <v>358</v>
      </c>
      <c r="I27" s="540">
        <v>4</v>
      </c>
      <c r="J27" s="541">
        <v>12</v>
      </c>
      <c r="K27" s="541"/>
      <c r="L27" s="540"/>
      <c r="M27" s="540">
        <v>1</v>
      </c>
      <c r="N27" s="542">
        <v>2</v>
      </c>
      <c r="O27" s="542">
        <v>3</v>
      </c>
      <c r="P27" s="542">
        <v>0.19</v>
      </c>
      <c r="Q27" s="560">
        <f t="shared" si="0"/>
        <v>16</v>
      </c>
      <c r="R27" s="541"/>
      <c r="S27" s="561">
        <f t="shared" si="1"/>
        <v>16</v>
      </c>
      <c r="T27" s="562">
        <f t="shared" si="2"/>
        <v>589.473684210526</v>
      </c>
      <c r="U27">
        <v>2580</v>
      </c>
    </row>
    <row r="28" spans="2:21">
      <c r="B28" s="483"/>
      <c r="C28" s="496"/>
      <c r="D28" s="497" t="s">
        <v>359</v>
      </c>
      <c r="E28" s="497" t="s">
        <v>360</v>
      </c>
      <c r="F28" s="498">
        <v>23</v>
      </c>
      <c r="G28" s="498" t="s">
        <v>325</v>
      </c>
      <c r="H28" s="499" t="s">
        <v>361</v>
      </c>
      <c r="I28" s="544">
        <v>3</v>
      </c>
      <c r="J28" s="545">
        <v>7</v>
      </c>
      <c r="K28" s="545"/>
      <c r="L28" s="544"/>
      <c r="M28" s="544"/>
      <c r="N28" s="546">
        <v>2</v>
      </c>
      <c r="O28" s="546">
        <v>2</v>
      </c>
      <c r="P28" s="546">
        <v>0.1</v>
      </c>
      <c r="Q28" s="572">
        <f t="shared" si="0"/>
        <v>10</v>
      </c>
      <c r="R28" s="545"/>
      <c r="S28" s="573">
        <f t="shared" si="1"/>
        <v>10</v>
      </c>
      <c r="T28" s="574">
        <f t="shared" si="2"/>
        <v>700</v>
      </c>
      <c r="U28">
        <v>2580</v>
      </c>
    </row>
    <row r="29" spans="2:21">
      <c r="B29" s="483"/>
      <c r="C29" s="484"/>
      <c r="D29" s="490"/>
      <c r="E29" s="490"/>
      <c r="F29" s="486">
        <v>24</v>
      </c>
      <c r="G29" s="486" t="s">
        <v>327</v>
      </c>
      <c r="H29" s="491" t="s">
        <v>362</v>
      </c>
      <c r="I29" s="537">
        <v>2</v>
      </c>
      <c r="J29" s="538">
        <v>6</v>
      </c>
      <c r="K29" s="538"/>
      <c r="L29" s="537"/>
      <c r="M29" s="537"/>
      <c r="N29" s="539"/>
      <c r="O29" s="539"/>
      <c r="P29" s="539"/>
      <c r="Q29" s="557">
        <f t="shared" si="0"/>
        <v>8</v>
      </c>
      <c r="R29" s="538"/>
      <c r="S29" s="558">
        <f t="shared" si="1"/>
        <v>8</v>
      </c>
      <c r="T29" s="559" t="str">
        <f t="shared" si="2"/>
        <v>-</v>
      </c>
      <c r="U29">
        <v>2580</v>
      </c>
    </row>
    <row r="30" spans="2:21">
      <c r="B30" s="483"/>
      <c r="C30" s="484"/>
      <c r="D30" s="490"/>
      <c r="E30" s="490"/>
      <c r="F30" s="486">
        <v>26</v>
      </c>
      <c r="G30" s="486" t="s">
        <v>329</v>
      </c>
      <c r="H30" s="491" t="s">
        <v>363</v>
      </c>
      <c r="I30" s="537">
        <v>4</v>
      </c>
      <c r="J30" s="538">
        <v>3</v>
      </c>
      <c r="K30" s="538"/>
      <c r="L30" s="537"/>
      <c r="M30" s="537"/>
      <c r="N30" s="539">
        <v>1</v>
      </c>
      <c r="O30" s="539">
        <v>2</v>
      </c>
      <c r="P30" s="539">
        <v>0.07</v>
      </c>
      <c r="Q30" s="557">
        <f t="shared" si="0"/>
        <v>7</v>
      </c>
      <c r="R30" s="538"/>
      <c r="S30" s="558">
        <f t="shared" si="1"/>
        <v>7</v>
      </c>
      <c r="T30" s="559">
        <f t="shared" si="2"/>
        <v>700</v>
      </c>
      <c r="U30">
        <v>2580</v>
      </c>
    </row>
    <row r="31" spans="2:21">
      <c r="B31" s="483"/>
      <c r="C31" s="484"/>
      <c r="D31" s="490"/>
      <c r="E31" s="490"/>
      <c r="F31" s="486">
        <v>28</v>
      </c>
      <c r="G31" s="486" t="s">
        <v>331</v>
      </c>
      <c r="H31" s="491" t="s">
        <v>364</v>
      </c>
      <c r="I31" s="537"/>
      <c r="J31" s="538"/>
      <c r="K31" s="538"/>
      <c r="L31" s="537"/>
      <c r="M31" s="537"/>
      <c r="N31" s="539">
        <v>4</v>
      </c>
      <c r="O31" s="539">
        <v>5</v>
      </c>
      <c r="P31" s="539">
        <v>0.22</v>
      </c>
      <c r="Q31" s="557">
        <f t="shared" si="0"/>
        <v>0</v>
      </c>
      <c r="R31" s="538"/>
      <c r="S31" s="558">
        <f t="shared" si="1"/>
        <v>0</v>
      </c>
      <c r="T31" s="559">
        <f t="shared" si="2"/>
        <v>0</v>
      </c>
      <c r="U31">
        <v>2580</v>
      </c>
    </row>
    <row r="32" spans="2:21">
      <c r="B32" s="483"/>
      <c r="C32" s="484"/>
      <c r="D32" s="490"/>
      <c r="E32" s="490"/>
      <c r="F32" s="486">
        <v>29</v>
      </c>
      <c r="G32" s="486" t="s">
        <v>333</v>
      </c>
      <c r="H32" s="491" t="s">
        <v>365</v>
      </c>
      <c r="I32" s="537"/>
      <c r="J32" s="538"/>
      <c r="K32" s="538"/>
      <c r="L32" s="537"/>
      <c r="M32" s="537"/>
      <c r="N32" s="539"/>
      <c r="O32" s="539"/>
      <c r="P32" s="539"/>
      <c r="Q32" s="557">
        <f t="shared" si="0"/>
        <v>0</v>
      </c>
      <c r="R32" s="538"/>
      <c r="S32" s="558">
        <f t="shared" si="1"/>
        <v>0</v>
      </c>
      <c r="T32" s="559" t="str">
        <f t="shared" si="2"/>
        <v>-</v>
      </c>
      <c r="U32">
        <v>2580</v>
      </c>
    </row>
    <row r="33" spans="2:21">
      <c r="B33" s="483"/>
      <c r="C33" s="484"/>
      <c r="D33" s="490"/>
      <c r="E33" s="490"/>
      <c r="F33" s="486">
        <v>31</v>
      </c>
      <c r="G33" s="486" t="s">
        <v>335</v>
      </c>
      <c r="H33" s="491" t="s">
        <v>366</v>
      </c>
      <c r="I33" s="537">
        <v>1</v>
      </c>
      <c r="J33" s="538"/>
      <c r="K33" s="538"/>
      <c r="L33" s="537"/>
      <c r="M33" s="537"/>
      <c r="N33" s="539">
        <v>4</v>
      </c>
      <c r="O33" s="539">
        <v>6</v>
      </c>
      <c r="P33" s="539">
        <v>0.23</v>
      </c>
      <c r="Q33" s="557">
        <f t="shared" si="0"/>
        <v>1</v>
      </c>
      <c r="R33" s="538"/>
      <c r="S33" s="558">
        <f t="shared" si="1"/>
        <v>1</v>
      </c>
      <c r="T33" s="559">
        <f t="shared" si="2"/>
        <v>30.4347826086956</v>
      </c>
      <c r="U33">
        <v>2580</v>
      </c>
    </row>
    <row r="34" spans="2:21">
      <c r="B34" s="483"/>
      <c r="C34" s="484"/>
      <c r="D34" s="490"/>
      <c r="E34" s="490"/>
      <c r="F34" s="494">
        <v>32</v>
      </c>
      <c r="G34" s="494" t="s">
        <v>337</v>
      </c>
      <c r="H34" s="495" t="s">
        <v>367</v>
      </c>
      <c r="I34" s="540">
        <v>3</v>
      </c>
      <c r="J34" s="541">
        <v>6</v>
      </c>
      <c r="K34" s="541"/>
      <c r="L34" s="540"/>
      <c r="M34" s="540"/>
      <c r="N34" s="542"/>
      <c r="O34" s="542"/>
      <c r="P34" s="543"/>
      <c r="Q34" s="563">
        <f t="shared" si="0"/>
        <v>9</v>
      </c>
      <c r="R34" s="564"/>
      <c r="S34" s="565">
        <f t="shared" si="1"/>
        <v>9</v>
      </c>
      <c r="T34" s="566" t="str">
        <f t="shared" si="2"/>
        <v>-</v>
      </c>
      <c r="U34">
        <v>2580</v>
      </c>
    </row>
    <row r="35" spans="2:21">
      <c r="B35" s="483"/>
      <c r="C35" s="496"/>
      <c r="D35" s="497" t="s">
        <v>368</v>
      </c>
      <c r="E35" s="497" t="s">
        <v>369</v>
      </c>
      <c r="F35" s="498">
        <v>23</v>
      </c>
      <c r="G35" s="498" t="s">
        <v>325</v>
      </c>
      <c r="H35" s="499" t="s">
        <v>370</v>
      </c>
      <c r="I35" s="544"/>
      <c r="J35" s="545"/>
      <c r="K35" s="545"/>
      <c r="L35" s="544"/>
      <c r="M35" s="544"/>
      <c r="N35" s="546"/>
      <c r="O35" s="546"/>
      <c r="P35" s="547"/>
      <c r="Q35" s="567">
        <f t="shared" ref="Q35:Q66" si="3">IF($A$1="补货",I35+J35+K35,I35)</f>
        <v>0</v>
      </c>
      <c r="R35" s="552"/>
      <c r="S35" s="567">
        <f t="shared" si="1"/>
        <v>0</v>
      </c>
      <c r="T35" s="568" t="str">
        <f t="shared" si="2"/>
        <v>-</v>
      </c>
      <c r="U35">
        <v>2380</v>
      </c>
    </row>
    <row r="36" spans="2:21">
      <c r="B36" s="483"/>
      <c r="C36" s="484"/>
      <c r="D36" s="490"/>
      <c r="E36" s="490"/>
      <c r="F36" s="486">
        <v>24</v>
      </c>
      <c r="G36" s="486" t="s">
        <v>327</v>
      </c>
      <c r="H36" s="491" t="s">
        <v>371</v>
      </c>
      <c r="I36" s="537"/>
      <c r="J36" s="538"/>
      <c r="K36" s="538"/>
      <c r="L36" s="537"/>
      <c r="M36" s="537"/>
      <c r="N36" s="539"/>
      <c r="O36" s="539"/>
      <c r="P36" s="539"/>
      <c r="Q36" s="557">
        <f t="shared" si="3"/>
        <v>0</v>
      </c>
      <c r="R36" s="538"/>
      <c r="S36" s="558">
        <f t="shared" si="1"/>
        <v>0</v>
      </c>
      <c r="T36" s="559" t="str">
        <f t="shared" si="2"/>
        <v>-</v>
      </c>
      <c r="U36">
        <v>2380</v>
      </c>
    </row>
    <row r="37" spans="2:21">
      <c r="B37" s="483"/>
      <c r="C37" s="484"/>
      <c r="D37" s="490"/>
      <c r="E37" s="490"/>
      <c r="F37" s="486">
        <v>26</v>
      </c>
      <c r="G37" s="486" t="s">
        <v>329</v>
      </c>
      <c r="H37" s="491" t="s">
        <v>372</v>
      </c>
      <c r="I37" s="537"/>
      <c r="J37" s="538"/>
      <c r="K37" s="538"/>
      <c r="L37" s="537"/>
      <c r="M37" s="537"/>
      <c r="N37" s="539"/>
      <c r="O37" s="539"/>
      <c r="P37" s="539"/>
      <c r="Q37" s="557">
        <f t="shared" si="3"/>
        <v>0</v>
      </c>
      <c r="R37" s="538"/>
      <c r="S37" s="558">
        <f t="shared" si="1"/>
        <v>0</v>
      </c>
      <c r="T37" s="559" t="str">
        <f t="shared" si="2"/>
        <v>-</v>
      </c>
      <c r="U37">
        <v>2380</v>
      </c>
    </row>
    <row r="38" spans="2:21">
      <c r="B38" s="483"/>
      <c r="C38" s="484"/>
      <c r="D38" s="490"/>
      <c r="E38" s="490"/>
      <c r="F38" s="486">
        <v>28</v>
      </c>
      <c r="G38" s="486" t="s">
        <v>331</v>
      </c>
      <c r="H38" s="491" t="s">
        <v>373</v>
      </c>
      <c r="I38" s="537"/>
      <c r="J38" s="538"/>
      <c r="K38" s="538"/>
      <c r="L38" s="537"/>
      <c r="M38" s="537"/>
      <c r="N38" s="539"/>
      <c r="O38" s="539"/>
      <c r="P38" s="539"/>
      <c r="Q38" s="557">
        <f t="shared" si="3"/>
        <v>0</v>
      </c>
      <c r="R38" s="538"/>
      <c r="S38" s="558">
        <f t="shared" si="1"/>
        <v>0</v>
      </c>
      <c r="T38" s="559" t="str">
        <f t="shared" si="2"/>
        <v>-</v>
      </c>
      <c r="U38">
        <v>2380</v>
      </c>
    </row>
    <row r="39" spans="2:21">
      <c r="B39" s="483"/>
      <c r="C39" s="484"/>
      <c r="D39" s="490"/>
      <c r="E39" s="490"/>
      <c r="F39" s="486">
        <v>29</v>
      </c>
      <c r="G39" s="486" t="s">
        <v>333</v>
      </c>
      <c r="H39" s="491" t="s">
        <v>374</v>
      </c>
      <c r="I39" s="537"/>
      <c r="J39" s="538"/>
      <c r="K39" s="538"/>
      <c r="L39" s="537"/>
      <c r="M39" s="537"/>
      <c r="N39" s="539"/>
      <c r="O39" s="539"/>
      <c r="P39" s="539"/>
      <c r="Q39" s="557">
        <f t="shared" si="3"/>
        <v>0</v>
      </c>
      <c r="R39" s="538"/>
      <c r="S39" s="558">
        <f t="shared" si="1"/>
        <v>0</v>
      </c>
      <c r="T39" s="559" t="str">
        <f t="shared" si="2"/>
        <v>-</v>
      </c>
      <c r="U39">
        <v>2380</v>
      </c>
    </row>
    <row r="40" spans="2:21">
      <c r="B40" s="483"/>
      <c r="C40" s="484"/>
      <c r="D40" s="490"/>
      <c r="E40" s="490"/>
      <c r="F40" s="486">
        <v>31</v>
      </c>
      <c r="G40" s="486" t="s">
        <v>335</v>
      </c>
      <c r="H40" s="491" t="s">
        <v>375</v>
      </c>
      <c r="I40" s="537">
        <v>3</v>
      </c>
      <c r="J40" s="538">
        <v>15</v>
      </c>
      <c r="K40" s="538"/>
      <c r="L40" s="537"/>
      <c r="M40" s="537">
        <v>2</v>
      </c>
      <c r="N40" s="539">
        <v>4</v>
      </c>
      <c r="O40" s="539">
        <v>5</v>
      </c>
      <c r="P40" s="539">
        <v>0.36</v>
      </c>
      <c r="Q40" s="557">
        <f t="shared" si="3"/>
        <v>18</v>
      </c>
      <c r="R40" s="538"/>
      <c r="S40" s="558">
        <f t="shared" si="1"/>
        <v>18</v>
      </c>
      <c r="T40" s="559">
        <f t="shared" si="2"/>
        <v>350</v>
      </c>
      <c r="U40">
        <v>2380</v>
      </c>
    </row>
    <row r="41" ht="26.25" spans="2:21">
      <c r="B41" s="500"/>
      <c r="C41" s="501"/>
      <c r="D41" s="502"/>
      <c r="E41" s="502"/>
      <c r="F41" s="505">
        <v>32</v>
      </c>
      <c r="G41" s="505" t="s">
        <v>337</v>
      </c>
      <c r="H41" s="504" t="s">
        <v>376</v>
      </c>
      <c r="I41" s="548"/>
      <c r="J41" s="549"/>
      <c r="K41" s="549"/>
      <c r="L41" s="548"/>
      <c r="M41" s="548"/>
      <c r="N41" s="550"/>
      <c r="O41" s="550"/>
      <c r="P41" s="550"/>
      <c r="Q41" s="569">
        <f t="shared" si="3"/>
        <v>0</v>
      </c>
      <c r="R41" s="549"/>
      <c r="S41" s="570">
        <f t="shared" si="1"/>
        <v>0</v>
      </c>
      <c r="T41" s="571" t="str">
        <f t="shared" si="2"/>
        <v>-</v>
      </c>
      <c r="U41">
        <v>2380</v>
      </c>
    </row>
    <row r="42" spans="2:21">
      <c r="B42" s="478" t="s">
        <v>377</v>
      </c>
      <c r="C42" s="479"/>
      <c r="D42" s="488" t="s">
        <v>378</v>
      </c>
      <c r="E42" s="488"/>
      <c r="F42" s="481">
        <v>23</v>
      </c>
      <c r="G42" s="481" t="s">
        <v>325</v>
      </c>
      <c r="H42" s="489" t="s">
        <v>379</v>
      </c>
      <c r="I42" s="534">
        <v>2</v>
      </c>
      <c r="J42" s="535">
        <v>7</v>
      </c>
      <c r="K42" s="535"/>
      <c r="L42" s="534"/>
      <c r="M42" s="534"/>
      <c r="N42" s="536">
        <v>1</v>
      </c>
      <c r="O42" s="536">
        <v>1</v>
      </c>
      <c r="P42" s="536">
        <v>0.05</v>
      </c>
      <c r="Q42" s="555">
        <f t="shared" si="3"/>
        <v>9</v>
      </c>
      <c r="R42" s="535"/>
      <c r="S42" s="555">
        <f t="shared" si="1"/>
        <v>9</v>
      </c>
      <c r="T42" s="556">
        <f t="shared" si="2"/>
        <v>1260</v>
      </c>
      <c r="U42">
        <v>2380</v>
      </c>
    </row>
    <row r="43" spans="2:21">
      <c r="B43" s="483"/>
      <c r="C43" s="484"/>
      <c r="D43" s="490"/>
      <c r="E43" s="490"/>
      <c r="F43" s="486">
        <v>24</v>
      </c>
      <c r="G43" s="486" t="s">
        <v>327</v>
      </c>
      <c r="H43" s="491" t="s">
        <v>380</v>
      </c>
      <c r="I43" s="537">
        <v>3</v>
      </c>
      <c r="J43" s="538">
        <v>5</v>
      </c>
      <c r="K43" s="538"/>
      <c r="L43" s="537"/>
      <c r="M43" s="537"/>
      <c r="N43" s="539"/>
      <c r="O43" s="539"/>
      <c r="P43" s="539"/>
      <c r="Q43" s="557">
        <f t="shared" si="3"/>
        <v>8</v>
      </c>
      <c r="R43" s="538"/>
      <c r="S43" s="558">
        <f t="shared" si="1"/>
        <v>8</v>
      </c>
      <c r="T43" s="559" t="str">
        <f t="shared" si="2"/>
        <v>-</v>
      </c>
      <c r="U43">
        <v>2380</v>
      </c>
    </row>
    <row r="44" spans="2:21">
      <c r="B44" s="483"/>
      <c r="C44" s="484"/>
      <c r="D44" s="490"/>
      <c r="E44" s="490"/>
      <c r="F44" s="486">
        <v>26</v>
      </c>
      <c r="G44" s="486" t="s">
        <v>329</v>
      </c>
      <c r="H44" s="491" t="s">
        <v>381</v>
      </c>
      <c r="I44" s="537">
        <v>3</v>
      </c>
      <c r="J44" s="538"/>
      <c r="K44" s="538"/>
      <c r="L44" s="537"/>
      <c r="M44" s="537"/>
      <c r="N44" s="539"/>
      <c r="O44" s="539"/>
      <c r="P44" s="539"/>
      <c r="Q44" s="557">
        <f t="shared" si="3"/>
        <v>3</v>
      </c>
      <c r="R44" s="538"/>
      <c r="S44" s="558">
        <f t="shared" ref="S44:S51" si="4">Q44+R44</f>
        <v>3</v>
      </c>
      <c r="T44" s="559" t="str">
        <f t="shared" ref="T44:T51" si="5">IF(P44&lt;&gt;0,S44/P44*7,"-")</f>
        <v>-</v>
      </c>
      <c r="U44">
        <v>2380</v>
      </c>
    </row>
    <row r="45" spans="2:21">
      <c r="B45" s="483"/>
      <c r="C45" s="484"/>
      <c r="D45" s="490"/>
      <c r="E45" s="490"/>
      <c r="F45" s="486">
        <v>28</v>
      </c>
      <c r="G45" s="486" t="s">
        <v>331</v>
      </c>
      <c r="H45" s="491" t="s">
        <v>382</v>
      </c>
      <c r="I45" s="537">
        <v>3</v>
      </c>
      <c r="J45" s="538">
        <v>12</v>
      </c>
      <c r="K45" s="538"/>
      <c r="L45" s="537"/>
      <c r="M45" s="537">
        <v>1</v>
      </c>
      <c r="N45" s="539">
        <v>2</v>
      </c>
      <c r="O45" s="539">
        <v>2</v>
      </c>
      <c r="P45" s="539">
        <v>0.17</v>
      </c>
      <c r="Q45" s="557">
        <f t="shared" si="3"/>
        <v>15</v>
      </c>
      <c r="R45" s="538"/>
      <c r="S45" s="558">
        <f t="shared" si="4"/>
        <v>15</v>
      </c>
      <c r="T45" s="559">
        <f t="shared" si="5"/>
        <v>617.647058823529</v>
      </c>
      <c r="U45">
        <v>2380</v>
      </c>
    </row>
    <row r="46" spans="2:21">
      <c r="B46" s="483"/>
      <c r="C46" s="484"/>
      <c r="D46" s="490"/>
      <c r="E46" s="490"/>
      <c r="F46" s="486">
        <v>29</v>
      </c>
      <c r="G46" s="486" t="s">
        <v>333</v>
      </c>
      <c r="H46" s="491" t="s">
        <v>383</v>
      </c>
      <c r="I46" s="537">
        <v>4</v>
      </c>
      <c r="J46" s="538">
        <v>20</v>
      </c>
      <c r="K46" s="538"/>
      <c r="L46" s="537"/>
      <c r="M46" s="537"/>
      <c r="N46" s="539">
        <v>1</v>
      </c>
      <c r="O46" s="539">
        <v>1</v>
      </c>
      <c r="P46" s="539">
        <v>0.05</v>
      </c>
      <c r="Q46" s="557">
        <f t="shared" si="3"/>
        <v>24</v>
      </c>
      <c r="R46" s="538"/>
      <c r="S46" s="558">
        <f t="shared" si="4"/>
        <v>24</v>
      </c>
      <c r="T46" s="559">
        <f t="shared" si="5"/>
        <v>3360</v>
      </c>
      <c r="U46">
        <v>2380</v>
      </c>
    </row>
    <row r="47" spans="2:21">
      <c r="B47" s="483"/>
      <c r="C47" s="484"/>
      <c r="D47" s="490"/>
      <c r="E47" s="490"/>
      <c r="F47" s="486">
        <v>31</v>
      </c>
      <c r="G47" s="486" t="s">
        <v>335</v>
      </c>
      <c r="H47" s="491" t="s">
        <v>384</v>
      </c>
      <c r="I47" s="537">
        <v>3</v>
      </c>
      <c r="J47" s="538">
        <v>15</v>
      </c>
      <c r="K47" s="538"/>
      <c r="L47" s="537"/>
      <c r="M47" s="537">
        <v>1</v>
      </c>
      <c r="N47" s="539">
        <v>1</v>
      </c>
      <c r="O47" s="539">
        <v>3</v>
      </c>
      <c r="P47" s="539">
        <v>0.15</v>
      </c>
      <c r="Q47" s="557">
        <f t="shared" si="3"/>
        <v>18</v>
      </c>
      <c r="R47" s="538"/>
      <c r="S47" s="558">
        <f t="shared" si="4"/>
        <v>18</v>
      </c>
      <c r="T47" s="559">
        <f t="shared" si="5"/>
        <v>840</v>
      </c>
      <c r="U47">
        <v>2380</v>
      </c>
    </row>
    <row r="48" spans="2:21">
      <c r="B48" s="483"/>
      <c r="C48" s="484"/>
      <c r="D48" s="490"/>
      <c r="E48" s="490"/>
      <c r="F48" s="494">
        <v>32</v>
      </c>
      <c r="G48" s="494" t="s">
        <v>337</v>
      </c>
      <c r="H48" s="495" t="s">
        <v>385</v>
      </c>
      <c r="I48" s="540">
        <v>4</v>
      </c>
      <c r="J48" s="541">
        <v>5</v>
      </c>
      <c r="K48" s="541"/>
      <c r="L48" s="540"/>
      <c r="M48" s="540">
        <v>1</v>
      </c>
      <c r="N48" s="542">
        <v>2</v>
      </c>
      <c r="O48" s="542">
        <v>4</v>
      </c>
      <c r="P48" s="542">
        <v>0.2</v>
      </c>
      <c r="Q48" s="560">
        <f t="shared" si="3"/>
        <v>9</v>
      </c>
      <c r="R48" s="541"/>
      <c r="S48" s="561">
        <f t="shared" si="4"/>
        <v>9</v>
      </c>
      <c r="T48" s="562">
        <f t="shared" si="5"/>
        <v>315</v>
      </c>
      <c r="U48">
        <v>2380</v>
      </c>
    </row>
    <row r="49" spans="2:21">
      <c r="B49" s="483"/>
      <c r="C49" s="484"/>
      <c r="D49" s="490"/>
      <c r="E49" s="490"/>
      <c r="F49" s="494">
        <v>34</v>
      </c>
      <c r="G49" s="494" t="s">
        <v>339</v>
      </c>
      <c r="H49" s="495" t="s">
        <v>386</v>
      </c>
      <c r="I49" s="540">
        <v>2</v>
      </c>
      <c r="J49" s="541">
        <v>7</v>
      </c>
      <c r="K49" s="541"/>
      <c r="L49" s="540">
        <v>1</v>
      </c>
      <c r="M49" s="540">
        <v>1</v>
      </c>
      <c r="N49" s="542">
        <v>1</v>
      </c>
      <c r="O49" s="542">
        <v>1</v>
      </c>
      <c r="P49" s="542">
        <v>0.27</v>
      </c>
      <c r="Q49" s="560">
        <f t="shared" si="3"/>
        <v>9</v>
      </c>
      <c r="R49" s="541"/>
      <c r="S49" s="561">
        <f t="shared" si="4"/>
        <v>9</v>
      </c>
      <c r="T49" s="562">
        <f t="shared" si="5"/>
        <v>233.333333333333</v>
      </c>
      <c r="U49">
        <v>2380</v>
      </c>
    </row>
    <row r="50" spans="2:21">
      <c r="B50" s="483"/>
      <c r="C50" s="496"/>
      <c r="D50" s="497" t="s">
        <v>341</v>
      </c>
      <c r="E50" s="497"/>
      <c r="F50" s="498">
        <v>23</v>
      </c>
      <c r="G50" s="498" t="s">
        <v>325</v>
      </c>
      <c r="H50" s="499" t="s">
        <v>387</v>
      </c>
      <c r="I50" s="544">
        <v>3</v>
      </c>
      <c r="J50" s="545">
        <v>5</v>
      </c>
      <c r="K50" s="545"/>
      <c r="L50" s="544"/>
      <c r="M50" s="544"/>
      <c r="N50" s="546"/>
      <c r="O50" s="546"/>
      <c r="P50" s="546"/>
      <c r="Q50" s="572">
        <f t="shared" si="3"/>
        <v>8</v>
      </c>
      <c r="R50" s="545"/>
      <c r="S50" s="573">
        <f t="shared" si="4"/>
        <v>8</v>
      </c>
      <c r="T50" s="574" t="str">
        <f t="shared" si="5"/>
        <v>-</v>
      </c>
      <c r="U50">
        <v>2380</v>
      </c>
    </row>
    <row r="51" spans="2:21">
      <c r="B51" s="483"/>
      <c r="C51" s="484"/>
      <c r="D51" s="490"/>
      <c r="E51" s="490"/>
      <c r="F51" s="486">
        <v>24</v>
      </c>
      <c r="G51" s="486" t="s">
        <v>327</v>
      </c>
      <c r="H51" s="491" t="s">
        <v>388</v>
      </c>
      <c r="I51" s="537">
        <v>3</v>
      </c>
      <c r="J51" s="538">
        <v>8</v>
      </c>
      <c r="K51" s="538"/>
      <c r="L51" s="537"/>
      <c r="M51" s="537">
        <v>1</v>
      </c>
      <c r="N51" s="539">
        <v>1</v>
      </c>
      <c r="O51" s="539">
        <v>1</v>
      </c>
      <c r="P51" s="539">
        <v>0.12</v>
      </c>
      <c r="Q51" s="557">
        <f t="shared" si="3"/>
        <v>11</v>
      </c>
      <c r="R51" s="538"/>
      <c r="S51" s="558">
        <f t="shared" si="4"/>
        <v>11</v>
      </c>
      <c r="T51" s="559">
        <f t="shared" si="5"/>
        <v>641.666666666667</v>
      </c>
      <c r="U51">
        <v>2380</v>
      </c>
    </row>
    <row r="52" spans="2:21">
      <c r="B52" s="483"/>
      <c r="C52" s="484"/>
      <c r="D52" s="490"/>
      <c r="E52" s="490"/>
      <c r="F52" s="486">
        <v>26</v>
      </c>
      <c r="G52" s="486" t="s">
        <v>329</v>
      </c>
      <c r="H52" s="491" t="s">
        <v>389</v>
      </c>
      <c r="I52" s="537">
        <v>4</v>
      </c>
      <c r="J52" s="538">
        <v>3</v>
      </c>
      <c r="K52" s="538"/>
      <c r="L52" s="537"/>
      <c r="M52" s="537"/>
      <c r="N52" s="539">
        <v>3</v>
      </c>
      <c r="O52" s="539">
        <v>4</v>
      </c>
      <c r="P52" s="539">
        <v>0.17</v>
      </c>
      <c r="Q52" s="557">
        <f t="shared" si="3"/>
        <v>7</v>
      </c>
      <c r="R52" s="538"/>
      <c r="S52" s="558">
        <f t="shared" ref="S52:S57" si="6">Q52+R52</f>
        <v>7</v>
      </c>
      <c r="T52" s="559">
        <f t="shared" ref="T52:T57" si="7">IF(P52&lt;&gt;0,S52/P52*7,"-")</f>
        <v>288.235294117647</v>
      </c>
      <c r="U52">
        <v>2380</v>
      </c>
    </row>
    <row r="53" spans="2:21">
      <c r="B53" s="483"/>
      <c r="C53" s="484"/>
      <c r="D53" s="490"/>
      <c r="E53" s="490"/>
      <c r="F53" s="486">
        <v>28</v>
      </c>
      <c r="G53" s="486" t="s">
        <v>331</v>
      </c>
      <c r="H53" s="491" t="s">
        <v>390</v>
      </c>
      <c r="I53" s="537">
        <v>2</v>
      </c>
      <c r="J53" s="538">
        <v>12</v>
      </c>
      <c r="K53" s="538"/>
      <c r="L53" s="537"/>
      <c r="M53" s="537"/>
      <c r="N53" s="539">
        <v>2</v>
      </c>
      <c r="O53" s="539">
        <v>2</v>
      </c>
      <c r="P53" s="539">
        <v>0.1</v>
      </c>
      <c r="Q53" s="557">
        <f t="shared" si="3"/>
        <v>14</v>
      </c>
      <c r="R53" s="538"/>
      <c r="S53" s="558">
        <f t="shared" si="6"/>
        <v>14</v>
      </c>
      <c r="T53" s="559">
        <f t="shared" si="7"/>
        <v>980</v>
      </c>
      <c r="U53">
        <v>2380</v>
      </c>
    </row>
    <row r="54" spans="2:21">
      <c r="B54" s="483"/>
      <c r="C54" s="484"/>
      <c r="D54" s="490"/>
      <c r="E54" s="490"/>
      <c r="F54" s="486">
        <v>29</v>
      </c>
      <c r="G54" s="486" t="s">
        <v>333</v>
      </c>
      <c r="H54" s="491" t="s">
        <v>391</v>
      </c>
      <c r="I54" s="537">
        <v>2</v>
      </c>
      <c r="J54" s="538">
        <v>25</v>
      </c>
      <c r="K54" s="538"/>
      <c r="L54" s="537"/>
      <c r="M54" s="537">
        <v>1</v>
      </c>
      <c r="N54" s="539">
        <v>1</v>
      </c>
      <c r="O54" s="539">
        <v>1</v>
      </c>
      <c r="P54" s="539">
        <v>0.12</v>
      </c>
      <c r="Q54" s="557">
        <f t="shared" si="3"/>
        <v>27</v>
      </c>
      <c r="R54" s="538"/>
      <c r="S54" s="558">
        <f t="shared" si="6"/>
        <v>27</v>
      </c>
      <c r="T54" s="559">
        <f t="shared" si="7"/>
        <v>1575</v>
      </c>
      <c r="U54">
        <v>2380</v>
      </c>
    </row>
    <row r="55" spans="2:21">
      <c r="B55" s="483"/>
      <c r="C55" s="484"/>
      <c r="D55" s="490"/>
      <c r="E55" s="490"/>
      <c r="F55" s="486">
        <v>31</v>
      </c>
      <c r="G55" s="486" t="s">
        <v>335</v>
      </c>
      <c r="H55" s="491" t="s">
        <v>392</v>
      </c>
      <c r="I55" s="537">
        <v>3</v>
      </c>
      <c r="J55" s="538">
        <v>10</v>
      </c>
      <c r="K55" s="538"/>
      <c r="L55" s="537">
        <v>1</v>
      </c>
      <c r="M55" s="537">
        <v>3</v>
      </c>
      <c r="N55" s="539">
        <v>3</v>
      </c>
      <c r="O55" s="539">
        <v>4</v>
      </c>
      <c r="P55" s="539">
        <v>0.53</v>
      </c>
      <c r="Q55" s="557">
        <f t="shared" si="3"/>
        <v>13</v>
      </c>
      <c r="R55" s="538"/>
      <c r="S55" s="558">
        <f t="shared" si="6"/>
        <v>13</v>
      </c>
      <c r="T55" s="559">
        <f t="shared" si="7"/>
        <v>171.698113207547</v>
      </c>
      <c r="U55">
        <v>2380</v>
      </c>
    </row>
    <row r="56" spans="2:21">
      <c r="B56" s="483"/>
      <c r="C56" s="484"/>
      <c r="D56" s="490"/>
      <c r="E56" s="490"/>
      <c r="F56" s="494">
        <v>32</v>
      </c>
      <c r="G56" s="494" t="s">
        <v>337</v>
      </c>
      <c r="H56" s="495" t="s">
        <v>393</v>
      </c>
      <c r="I56" s="540">
        <v>3</v>
      </c>
      <c r="J56" s="541">
        <v>14</v>
      </c>
      <c r="K56" s="541"/>
      <c r="L56" s="540"/>
      <c r="M56" s="540"/>
      <c r="N56" s="542"/>
      <c r="O56" s="542">
        <v>2</v>
      </c>
      <c r="P56" s="542">
        <v>0.03</v>
      </c>
      <c r="Q56" s="560">
        <f t="shared" si="3"/>
        <v>17</v>
      </c>
      <c r="R56" s="541"/>
      <c r="S56" s="561">
        <f t="shared" si="6"/>
        <v>17</v>
      </c>
      <c r="T56" s="562">
        <f t="shared" si="7"/>
        <v>3966.66666666667</v>
      </c>
      <c r="U56">
        <v>2380</v>
      </c>
    </row>
    <row r="57" spans="2:21">
      <c r="B57" s="483"/>
      <c r="C57" s="484"/>
      <c r="D57" s="490"/>
      <c r="E57" s="490"/>
      <c r="F57" s="494">
        <v>34</v>
      </c>
      <c r="G57" s="494" t="s">
        <v>339</v>
      </c>
      <c r="H57" s="495" t="s">
        <v>394</v>
      </c>
      <c r="I57" s="540">
        <v>3</v>
      </c>
      <c r="J57" s="541">
        <v>4</v>
      </c>
      <c r="K57" s="541"/>
      <c r="L57" s="540"/>
      <c r="M57" s="540"/>
      <c r="N57" s="542">
        <v>1</v>
      </c>
      <c r="O57" s="542">
        <v>2</v>
      </c>
      <c r="P57" s="542">
        <v>0.07</v>
      </c>
      <c r="Q57" s="560">
        <f t="shared" si="3"/>
        <v>7</v>
      </c>
      <c r="R57" s="541"/>
      <c r="S57" s="561">
        <f t="shared" si="6"/>
        <v>7</v>
      </c>
      <c r="T57" s="562">
        <f t="shared" si="7"/>
        <v>700</v>
      </c>
      <c r="U57">
        <v>2380</v>
      </c>
    </row>
    <row r="58" spans="2:21">
      <c r="B58" s="483"/>
      <c r="C58" s="496"/>
      <c r="D58" s="497" t="s">
        <v>395</v>
      </c>
      <c r="E58" s="497"/>
      <c r="F58" s="498">
        <v>23</v>
      </c>
      <c r="G58" s="498" t="s">
        <v>325</v>
      </c>
      <c r="H58" s="499" t="s">
        <v>396</v>
      </c>
      <c r="I58" s="544">
        <v>2</v>
      </c>
      <c r="J58" s="545">
        <v>6</v>
      </c>
      <c r="K58" s="545"/>
      <c r="L58" s="544"/>
      <c r="M58" s="544"/>
      <c r="N58" s="546">
        <v>1</v>
      </c>
      <c r="O58" s="546">
        <v>1</v>
      </c>
      <c r="P58" s="546">
        <v>0.05</v>
      </c>
      <c r="Q58" s="572">
        <f t="shared" si="3"/>
        <v>8</v>
      </c>
      <c r="R58" s="545"/>
      <c r="S58" s="573">
        <f t="shared" ref="S58:S67" si="8">Q58+R58</f>
        <v>8</v>
      </c>
      <c r="T58" s="574">
        <f t="shared" ref="T58:T67" si="9">IF(P58&lt;&gt;0,S58/P58*7,"-")</f>
        <v>1120</v>
      </c>
      <c r="U58">
        <v>2380</v>
      </c>
    </row>
    <row r="59" spans="2:21">
      <c r="B59" s="483"/>
      <c r="C59" s="484"/>
      <c r="D59" s="490"/>
      <c r="E59" s="490"/>
      <c r="F59" s="486">
        <v>24</v>
      </c>
      <c r="G59" s="486" t="s">
        <v>327</v>
      </c>
      <c r="H59" s="491" t="s">
        <v>397</v>
      </c>
      <c r="I59" s="537">
        <v>2</v>
      </c>
      <c r="J59" s="538">
        <v>20</v>
      </c>
      <c r="K59" s="538"/>
      <c r="L59" s="537"/>
      <c r="M59" s="537"/>
      <c r="N59" s="539"/>
      <c r="O59" s="539"/>
      <c r="P59" s="539"/>
      <c r="Q59" s="557">
        <f t="shared" si="3"/>
        <v>22</v>
      </c>
      <c r="R59" s="538"/>
      <c r="S59" s="558">
        <f t="shared" si="8"/>
        <v>22</v>
      </c>
      <c r="T59" s="559" t="str">
        <f t="shared" si="9"/>
        <v>-</v>
      </c>
      <c r="U59">
        <v>2380</v>
      </c>
    </row>
    <row r="60" spans="2:21">
      <c r="B60" s="483"/>
      <c r="C60" s="484"/>
      <c r="D60" s="490"/>
      <c r="E60" s="490"/>
      <c r="F60" s="486">
        <v>26</v>
      </c>
      <c r="G60" s="486" t="s">
        <v>329</v>
      </c>
      <c r="H60" s="491" t="s">
        <v>398</v>
      </c>
      <c r="I60" s="537">
        <v>2</v>
      </c>
      <c r="J60" s="538">
        <v>5</v>
      </c>
      <c r="K60" s="538"/>
      <c r="L60" s="537"/>
      <c r="M60" s="537">
        <v>1</v>
      </c>
      <c r="N60" s="539">
        <v>1</v>
      </c>
      <c r="O60" s="539">
        <v>1</v>
      </c>
      <c r="P60" s="539">
        <v>0.12</v>
      </c>
      <c r="Q60" s="557">
        <f t="shared" si="3"/>
        <v>7</v>
      </c>
      <c r="R60" s="538"/>
      <c r="S60" s="558">
        <f t="shared" si="8"/>
        <v>7</v>
      </c>
      <c r="T60" s="559">
        <f t="shared" si="9"/>
        <v>408.333333333333</v>
      </c>
      <c r="U60">
        <v>2380</v>
      </c>
    </row>
    <row r="61" spans="2:21">
      <c r="B61" s="483"/>
      <c r="C61" s="484"/>
      <c r="D61" s="490"/>
      <c r="E61" s="490"/>
      <c r="F61" s="486">
        <v>28</v>
      </c>
      <c r="G61" s="486" t="s">
        <v>331</v>
      </c>
      <c r="H61" s="491" t="s">
        <v>399</v>
      </c>
      <c r="I61" s="537">
        <v>2</v>
      </c>
      <c r="J61" s="538">
        <v>8</v>
      </c>
      <c r="K61" s="538"/>
      <c r="L61" s="537">
        <v>1</v>
      </c>
      <c r="M61" s="537">
        <v>1</v>
      </c>
      <c r="N61" s="539">
        <v>1</v>
      </c>
      <c r="O61" s="539">
        <v>1</v>
      </c>
      <c r="P61" s="539">
        <v>0.27</v>
      </c>
      <c r="Q61" s="557">
        <f t="shared" si="3"/>
        <v>10</v>
      </c>
      <c r="R61" s="538"/>
      <c r="S61" s="558">
        <f t="shared" si="8"/>
        <v>10</v>
      </c>
      <c r="T61" s="559">
        <f t="shared" si="9"/>
        <v>259.259259259259</v>
      </c>
      <c r="U61">
        <v>2380</v>
      </c>
    </row>
    <row r="62" spans="2:21">
      <c r="B62" s="483"/>
      <c r="C62" s="484"/>
      <c r="D62" s="490"/>
      <c r="E62" s="490"/>
      <c r="F62" s="486">
        <v>29</v>
      </c>
      <c r="G62" s="486" t="s">
        <v>333</v>
      </c>
      <c r="H62" s="491" t="s">
        <v>400</v>
      </c>
      <c r="I62" s="537">
        <v>2</v>
      </c>
      <c r="J62" s="538">
        <v>14</v>
      </c>
      <c r="K62" s="538"/>
      <c r="L62" s="537"/>
      <c r="M62" s="537"/>
      <c r="N62" s="539">
        <v>1</v>
      </c>
      <c r="O62" s="539">
        <v>1</v>
      </c>
      <c r="P62" s="539">
        <v>0.05</v>
      </c>
      <c r="Q62" s="557">
        <f t="shared" si="3"/>
        <v>16</v>
      </c>
      <c r="R62" s="538"/>
      <c r="S62" s="558">
        <f t="shared" si="8"/>
        <v>16</v>
      </c>
      <c r="T62" s="559">
        <f t="shared" si="9"/>
        <v>2240</v>
      </c>
      <c r="U62">
        <v>2380</v>
      </c>
    </row>
    <row r="63" spans="2:21">
      <c r="B63" s="483"/>
      <c r="C63" s="484"/>
      <c r="D63" s="490"/>
      <c r="E63" s="490"/>
      <c r="F63" s="486">
        <v>31</v>
      </c>
      <c r="G63" s="486" t="s">
        <v>335</v>
      </c>
      <c r="H63" s="491" t="s">
        <v>401</v>
      </c>
      <c r="I63" s="537">
        <v>2</v>
      </c>
      <c r="J63" s="538">
        <v>6</v>
      </c>
      <c r="K63" s="538"/>
      <c r="L63" s="537"/>
      <c r="M63" s="537"/>
      <c r="N63" s="539">
        <v>1</v>
      </c>
      <c r="O63" s="539">
        <v>1</v>
      </c>
      <c r="P63" s="539">
        <v>0.05</v>
      </c>
      <c r="Q63" s="557">
        <f t="shared" si="3"/>
        <v>8</v>
      </c>
      <c r="R63" s="538"/>
      <c r="S63" s="558">
        <f t="shared" si="8"/>
        <v>8</v>
      </c>
      <c r="T63" s="559">
        <f t="shared" si="9"/>
        <v>1120</v>
      </c>
      <c r="U63">
        <v>2380</v>
      </c>
    </row>
    <row r="64" spans="2:21">
      <c r="B64" s="483"/>
      <c r="C64" s="484"/>
      <c r="D64" s="490"/>
      <c r="E64" s="490"/>
      <c r="F64" s="494">
        <v>32</v>
      </c>
      <c r="G64" s="494" t="s">
        <v>337</v>
      </c>
      <c r="H64" s="495" t="s">
        <v>402</v>
      </c>
      <c r="I64" s="540">
        <v>4</v>
      </c>
      <c r="J64" s="541">
        <v>10</v>
      </c>
      <c r="K64" s="541"/>
      <c r="L64" s="540"/>
      <c r="M64" s="540"/>
      <c r="N64" s="542"/>
      <c r="O64" s="542"/>
      <c r="P64" s="542"/>
      <c r="Q64" s="560">
        <f t="shared" si="3"/>
        <v>14</v>
      </c>
      <c r="R64" s="541"/>
      <c r="S64" s="561">
        <f t="shared" si="8"/>
        <v>14</v>
      </c>
      <c r="T64" s="562" t="str">
        <f t="shared" si="9"/>
        <v>-</v>
      </c>
      <c r="U64">
        <v>2380</v>
      </c>
    </row>
    <row r="65" spans="2:21">
      <c r="B65" s="483"/>
      <c r="C65" s="484"/>
      <c r="D65" s="490"/>
      <c r="E65" s="490"/>
      <c r="F65" s="494">
        <v>34</v>
      </c>
      <c r="G65" s="494" t="s">
        <v>339</v>
      </c>
      <c r="H65" s="495" t="s">
        <v>403</v>
      </c>
      <c r="I65" s="540"/>
      <c r="J65" s="541"/>
      <c r="K65" s="541"/>
      <c r="L65" s="540"/>
      <c r="M65" s="540"/>
      <c r="N65" s="542">
        <v>1</v>
      </c>
      <c r="O65" s="542">
        <v>1</v>
      </c>
      <c r="P65" s="542">
        <v>0.05</v>
      </c>
      <c r="Q65" s="560">
        <f t="shared" si="3"/>
        <v>0</v>
      </c>
      <c r="R65" s="541"/>
      <c r="S65" s="561">
        <f t="shared" si="8"/>
        <v>0</v>
      </c>
      <c r="T65" s="562">
        <f t="shared" si="9"/>
        <v>0</v>
      </c>
      <c r="U65">
        <v>2380</v>
      </c>
    </row>
    <row r="66" spans="2:21">
      <c r="B66" s="483"/>
      <c r="C66" s="496"/>
      <c r="D66" s="497" t="s">
        <v>404</v>
      </c>
      <c r="E66" s="497"/>
      <c r="F66" s="498">
        <v>23</v>
      </c>
      <c r="G66" s="498" t="s">
        <v>325</v>
      </c>
      <c r="H66" s="499" t="s">
        <v>405</v>
      </c>
      <c r="I66" s="544">
        <v>4</v>
      </c>
      <c r="J66" s="545">
        <v>5</v>
      </c>
      <c r="K66" s="545"/>
      <c r="L66" s="544"/>
      <c r="M66" s="544"/>
      <c r="N66" s="546"/>
      <c r="O66" s="546"/>
      <c r="P66" s="546"/>
      <c r="Q66" s="572">
        <f t="shared" si="3"/>
        <v>9</v>
      </c>
      <c r="R66" s="545"/>
      <c r="S66" s="573">
        <f t="shared" si="8"/>
        <v>9</v>
      </c>
      <c r="T66" s="574" t="str">
        <f t="shared" si="9"/>
        <v>-</v>
      </c>
      <c r="U66">
        <v>2380</v>
      </c>
    </row>
    <row r="67" spans="2:21">
      <c r="B67" s="483"/>
      <c r="C67" s="484"/>
      <c r="D67" s="490"/>
      <c r="E67" s="490"/>
      <c r="F67" s="486">
        <v>24</v>
      </c>
      <c r="G67" s="486" t="s">
        <v>327</v>
      </c>
      <c r="H67" s="491" t="s">
        <v>406</v>
      </c>
      <c r="I67" s="537">
        <v>3</v>
      </c>
      <c r="J67" s="538">
        <v>5</v>
      </c>
      <c r="K67" s="538"/>
      <c r="L67" s="537"/>
      <c r="M67" s="537"/>
      <c r="N67" s="539"/>
      <c r="O67" s="539"/>
      <c r="P67" s="539"/>
      <c r="Q67" s="557">
        <f t="shared" ref="Q67:Q80" si="10">IF($A$1="补货",I67+J67+K67,I67)</f>
        <v>8</v>
      </c>
      <c r="R67" s="538"/>
      <c r="S67" s="558">
        <f t="shared" si="8"/>
        <v>8</v>
      </c>
      <c r="T67" s="559" t="str">
        <f t="shared" si="9"/>
        <v>-</v>
      </c>
      <c r="U67">
        <v>2380</v>
      </c>
    </row>
    <row r="68" spans="2:21">
      <c r="B68" s="483"/>
      <c r="C68" s="484"/>
      <c r="D68" s="490"/>
      <c r="E68" s="490"/>
      <c r="F68" s="486">
        <v>26</v>
      </c>
      <c r="G68" s="486" t="s">
        <v>329</v>
      </c>
      <c r="H68" s="491" t="s">
        <v>407</v>
      </c>
      <c r="I68" s="537">
        <v>4</v>
      </c>
      <c r="J68" s="538">
        <v>4</v>
      </c>
      <c r="K68" s="538"/>
      <c r="L68" s="537"/>
      <c r="M68" s="537"/>
      <c r="N68" s="539"/>
      <c r="O68" s="539"/>
      <c r="P68" s="539"/>
      <c r="Q68" s="557">
        <f t="shared" si="10"/>
        <v>8</v>
      </c>
      <c r="R68" s="538"/>
      <c r="S68" s="558">
        <f t="shared" ref="S68:S80" si="11">Q68+R68</f>
        <v>8</v>
      </c>
      <c r="T68" s="559" t="str">
        <f t="shared" ref="T68:T80" si="12">IF(P68&lt;&gt;0,S68/P68*7,"-")</f>
        <v>-</v>
      </c>
      <c r="U68">
        <v>2380</v>
      </c>
    </row>
    <row r="69" spans="2:21">
      <c r="B69" s="483"/>
      <c r="C69" s="484"/>
      <c r="D69" s="490"/>
      <c r="E69" s="490"/>
      <c r="F69" s="486">
        <v>28</v>
      </c>
      <c r="G69" s="486" t="s">
        <v>331</v>
      </c>
      <c r="H69" s="491" t="s">
        <v>408</v>
      </c>
      <c r="I69" s="537">
        <v>2</v>
      </c>
      <c r="J69" s="538">
        <v>7</v>
      </c>
      <c r="K69" s="538"/>
      <c r="L69" s="537"/>
      <c r="M69" s="537"/>
      <c r="N69" s="539"/>
      <c r="O69" s="539"/>
      <c r="P69" s="539"/>
      <c r="Q69" s="557">
        <f t="shared" si="10"/>
        <v>9</v>
      </c>
      <c r="R69" s="538"/>
      <c r="S69" s="558">
        <f t="shared" si="11"/>
        <v>9</v>
      </c>
      <c r="T69" s="559" t="str">
        <f t="shared" si="12"/>
        <v>-</v>
      </c>
      <c r="U69">
        <v>2380</v>
      </c>
    </row>
    <row r="70" spans="2:21">
      <c r="B70" s="483"/>
      <c r="C70" s="484"/>
      <c r="D70" s="490"/>
      <c r="E70" s="490"/>
      <c r="F70" s="486">
        <v>29</v>
      </c>
      <c r="G70" s="486" t="s">
        <v>333</v>
      </c>
      <c r="H70" s="491" t="s">
        <v>409</v>
      </c>
      <c r="I70" s="537">
        <v>4</v>
      </c>
      <c r="J70" s="538">
        <v>7</v>
      </c>
      <c r="K70" s="538"/>
      <c r="L70" s="537"/>
      <c r="M70" s="537">
        <v>1</v>
      </c>
      <c r="N70" s="539">
        <v>2</v>
      </c>
      <c r="O70" s="539">
        <v>2</v>
      </c>
      <c r="P70" s="539">
        <v>0.17</v>
      </c>
      <c r="Q70" s="557">
        <f t="shared" si="10"/>
        <v>11</v>
      </c>
      <c r="R70" s="538"/>
      <c r="S70" s="558">
        <f t="shared" si="11"/>
        <v>11</v>
      </c>
      <c r="T70" s="559">
        <f t="shared" si="12"/>
        <v>452.941176470588</v>
      </c>
      <c r="U70">
        <v>2380</v>
      </c>
    </row>
    <row r="71" spans="2:21">
      <c r="B71" s="483"/>
      <c r="C71" s="484"/>
      <c r="D71" s="490"/>
      <c r="E71" s="490"/>
      <c r="F71" s="486">
        <v>31</v>
      </c>
      <c r="G71" s="486" t="s">
        <v>335</v>
      </c>
      <c r="H71" s="491" t="s">
        <v>410</v>
      </c>
      <c r="I71" s="537">
        <v>3</v>
      </c>
      <c r="J71" s="538">
        <v>12</v>
      </c>
      <c r="K71" s="538"/>
      <c r="L71" s="537"/>
      <c r="M71" s="537"/>
      <c r="N71" s="539"/>
      <c r="O71" s="539"/>
      <c r="P71" s="539"/>
      <c r="Q71" s="557">
        <f t="shared" si="10"/>
        <v>15</v>
      </c>
      <c r="R71" s="538"/>
      <c r="S71" s="558">
        <f t="shared" si="11"/>
        <v>15</v>
      </c>
      <c r="T71" s="559" t="str">
        <f t="shared" si="12"/>
        <v>-</v>
      </c>
      <c r="U71">
        <v>2380</v>
      </c>
    </row>
    <row r="72" spans="2:21">
      <c r="B72" s="483"/>
      <c r="C72" s="484"/>
      <c r="D72" s="490"/>
      <c r="E72" s="490"/>
      <c r="F72" s="486">
        <v>32</v>
      </c>
      <c r="G72" s="486" t="s">
        <v>337</v>
      </c>
      <c r="H72" s="491" t="s">
        <v>411</v>
      </c>
      <c r="I72" s="537">
        <v>3</v>
      </c>
      <c r="J72" s="538">
        <v>5</v>
      </c>
      <c r="K72" s="538"/>
      <c r="L72" s="537"/>
      <c r="M72" s="537"/>
      <c r="N72" s="539">
        <v>1</v>
      </c>
      <c r="O72" s="539">
        <v>1</v>
      </c>
      <c r="P72" s="539">
        <v>0.05</v>
      </c>
      <c r="Q72" s="557">
        <f t="shared" si="10"/>
        <v>8</v>
      </c>
      <c r="R72" s="538"/>
      <c r="S72" s="558">
        <f t="shared" si="11"/>
        <v>8</v>
      </c>
      <c r="T72" s="559">
        <f t="shared" si="12"/>
        <v>1120</v>
      </c>
      <c r="U72">
        <v>2380</v>
      </c>
    </row>
    <row r="73" ht="26.25" spans="2:21">
      <c r="B73" s="500"/>
      <c r="C73" s="501"/>
      <c r="D73" s="502"/>
      <c r="E73" s="502"/>
      <c r="F73" s="505">
        <v>34</v>
      </c>
      <c r="G73" s="505" t="s">
        <v>339</v>
      </c>
      <c r="H73" s="504" t="s">
        <v>412</v>
      </c>
      <c r="I73" s="548">
        <v>2</v>
      </c>
      <c r="J73" s="549"/>
      <c r="K73" s="549"/>
      <c r="L73" s="548"/>
      <c r="M73" s="548"/>
      <c r="N73" s="550">
        <v>1</v>
      </c>
      <c r="O73" s="550">
        <v>2</v>
      </c>
      <c r="P73" s="550">
        <v>0.07</v>
      </c>
      <c r="Q73" s="569">
        <f t="shared" si="10"/>
        <v>2</v>
      </c>
      <c r="R73" s="549"/>
      <c r="S73" s="570">
        <f t="shared" si="11"/>
        <v>2</v>
      </c>
      <c r="T73" s="571">
        <f t="shared" si="12"/>
        <v>200</v>
      </c>
      <c r="U73">
        <v>2380</v>
      </c>
    </row>
    <row r="74" spans="2:21">
      <c r="B74" s="478" t="s">
        <v>413</v>
      </c>
      <c r="C74" s="479"/>
      <c r="D74" s="488" t="s">
        <v>324</v>
      </c>
      <c r="E74" s="488"/>
      <c r="F74" s="522">
        <v>24</v>
      </c>
      <c r="G74" s="481" t="s">
        <v>414</v>
      </c>
      <c r="H74" s="482" t="s">
        <v>415</v>
      </c>
      <c r="I74" s="534">
        <v>2</v>
      </c>
      <c r="J74" s="535"/>
      <c r="K74" s="535"/>
      <c r="L74" s="534"/>
      <c r="M74" s="534">
        <v>2</v>
      </c>
      <c r="N74" s="536">
        <v>3</v>
      </c>
      <c r="O74" s="536">
        <v>3</v>
      </c>
      <c r="P74" s="536">
        <v>0.29</v>
      </c>
      <c r="Q74" s="555">
        <f t="shared" si="10"/>
        <v>2</v>
      </c>
      <c r="R74" s="535"/>
      <c r="S74" s="555">
        <f t="shared" si="11"/>
        <v>2</v>
      </c>
      <c r="T74" s="556">
        <f t="shared" si="12"/>
        <v>48.2758620689655</v>
      </c>
      <c r="U74">
        <v>2380</v>
      </c>
    </row>
    <row r="75" spans="2:21">
      <c r="B75" s="483"/>
      <c r="C75" s="484"/>
      <c r="D75" s="490"/>
      <c r="E75" s="490"/>
      <c r="F75" s="486">
        <v>26</v>
      </c>
      <c r="G75" s="486" t="s">
        <v>329</v>
      </c>
      <c r="H75" s="487" t="s">
        <v>416</v>
      </c>
      <c r="I75" s="537">
        <v>2</v>
      </c>
      <c r="J75" s="538">
        <v>3</v>
      </c>
      <c r="K75" s="538"/>
      <c r="L75" s="537"/>
      <c r="M75" s="537"/>
      <c r="N75" s="539"/>
      <c r="O75" s="539"/>
      <c r="P75" s="539"/>
      <c r="Q75" s="557">
        <f t="shared" si="10"/>
        <v>5</v>
      </c>
      <c r="R75" s="538"/>
      <c r="S75" s="558">
        <f t="shared" si="11"/>
        <v>5</v>
      </c>
      <c r="T75" s="559" t="str">
        <f t="shared" si="12"/>
        <v>-</v>
      </c>
      <c r="U75">
        <v>2380</v>
      </c>
    </row>
    <row r="76" spans="2:21">
      <c r="B76" s="483"/>
      <c r="C76" s="484"/>
      <c r="D76" s="490"/>
      <c r="E76" s="490"/>
      <c r="F76" s="486">
        <v>28</v>
      </c>
      <c r="G76" s="486" t="s">
        <v>417</v>
      </c>
      <c r="H76" s="487" t="s">
        <v>418</v>
      </c>
      <c r="I76" s="537">
        <v>2</v>
      </c>
      <c r="J76" s="538">
        <v>1</v>
      </c>
      <c r="K76" s="538"/>
      <c r="L76" s="537"/>
      <c r="M76" s="537">
        <v>1</v>
      </c>
      <c r="N76" s="539">
        <v>2</v>
      </c>
      <c r="O76" s="539">
        <v>2</v>
      </c>
      <c r="P76" s="539">
        <v>0.17</v>
      </c>
      <c r="Q76" s="557">
        <f t="shared" si="10"/>
        <v>3</v>
      </c>
      <c r="R76" s="538"/>
      <c r="S76" s="558">
        <f t="shared" si="11"/>
        <v>3</v>
      </c>
      <c r="T76" s="559">
        <f t="shared" si="12"/>
        <v>123.529411764706</v>
      </c>
      <c r="U76">
        <v>2380</v>
      </c>
    </row>
    <row r="77" spans="2:21">
      <c r="B77" s="483"/>
      <c r="C77" s="484"/>
      <c r="D77" s="490"/>
      <c r="E77" s="490"/>
      <c r="F77" s="486">
        <v>30</v>
      </c>
      <c r="G77" s="486" t="s">
        <v>419</v>
      </c>
      <c r="H77" s="487" t="s">
        <v>420</v>
      </c>
      <c r="I77" s="537">
        <v>2</v>
      </c>
      <c r="J77" s="538"/>
      <c r="K77" s="538"/>
      <c r="L77" s="537"/>
      <c r="M77" s="537">
        <v>1</v>
      </c>
      <c r="N77" s="539">
        <v>2</v>
      </c>
      <c r="O77" s="539">
        <v>2</v>
      </c>
      <c r="P77" s="539">
        <v>0.17</v>
      </c>
      <c r="Q77" s="557">
        <f t="shared" si="10"/>
        <v>2</v>
      </c>
      <c r="R77" s="538"/>
      <c r="S77" s="558">
        <f t="shared" si="11"/>
        <v>2</v>
      </c>
      <c r="T77" s="559">
        <f t="shared" si="12"/>
        <v>82.3529411764706</v>
      </c>
      <c r="U77">
        <v>2380</v>
      </c>
    </row>
    <row r="78" spans="2:21">
      <c r="B78" s="483"/>
      <c r="C78" s="484"/>
      <c r="D78" s="490"/>
      <c r="E78" s="490"/>
      <c r="F78" s="486">
        <v>32</v>
      </c>
      <c r="G78" s="486" t="s">
        <v>337</v>
      </c>
      <c r="H78" s="487" t="s">
        <v>421</v>
      </c>
      <c r="I78" s="537">
        <v>3</v>
      </c>
      <c r="J78" s="538">
        <v>9</v>
      </c>
      <c r="K78" s="538"/>
      <c r="L78" s="537"/>
      <c r="M78" s="537">
        <v>1</v>
      </c>
      <c r="N78" s="539">
        <v>2</v>
      </c>
      <c r="O78" s="539">
        <v>2</v>
      </c>
      <c r="P78" s="539">
        <v>0.17</v>
      </c>
      <c r="Q78" s="557">
        <f t="shared" si="10"/>
        <v>12</v>
      </c>
      <c r="R78" s="538"/>
      <c r="S78" s="558">
        <f t="shared" si="11"/>
        <v>12</v>
      </c>
      <c r="T78" s="559">
        <f t="shared" si="12"/>
        <v>494.117647058823</v>
      </c>
      <c r="U78">
        <v>2380</v>
      </c>
    </row>
    <row r="79" spans="2:21">
      <c r="B79" s="483"/>
      <c r="C79" s="484"/>
      <c r="D79" s="490"/>
      <c r="E79" s="490"/>
      <c r="F79" s="486">
        <v>34</v>
      </c>
      <c r="G79" s="486" t="s">
        <v>339</v>
      </c>
      <c r="H79" s="487" t="s">
        <v>422</v>
      </c>
      <c r="I79" s="537">
        <v>2</v>
      </c>
      <c r="J79" s="538">
        <v>15</v>
      </c>
      <c r="K79" s="538"/>
      <c r="L79" s="537"/>
      <c r="M79" s="537">
        <v>1</v>
      </c>
      <c r="N79" s="539">
        <v>1</v>
      </c>
      <c r="O79" s="539">
        <v>2</v>
      </c>
      <c r="P79" s="539">
        <v>0.14</v>
      </c>
      <c r="Q79" s="557">
        <f t="shared" si="10"/>
        <v>17</v>
      </c>
      <c r="R79" s="538"/>
      <c r="S79" s="558">
        <f t="shared" si="11"/>
        <v>17</v>
      </c>
      <c r="T79" s="559">
        <f t="shared" si="12"/>
        <v>850</v>
      </c>
      <c r="U79">
        <v>2380</v>
      </c>
    </row>
    <row r="80" ht="26.25" spans="2:21">
      <c r="B80" s="500"/>
      <c r="C80" s="501"/>
      <c r="D80" s="502"/>
      <c r="E80" s="502"/>
      <c r="F80" s="505">
        <v>36</v>
      </c>
      <c r="G80" s="505" t="s">
        <v>423</v>
      </c>
      <c r="H80" s="523" t="s">
        <v>424</v>
      </c>
      <c r="I80" s="548">
        <v>3</v>
      </c>
      <c r="J80" s="549">
        <v>10</v>
      </c>
      <c r="K80" s="549"/>
      <c r="L80" s="548"/>
      <c r="M80" s="548">
        <v>1</v>
      </c>
      <c r="N80" s="550">
        <v>2</v>
      </c>
      <c r="O80" s="550">
        <v>5</v>
      </c>
      <c r="P80" s="550">
        <v>0.22</v>
      </c>
      <c r="Q80" s="569">
        <f t="shared" si="10"/>
        <v>13</v>
      </c>
      <c r="R80" s="549"/>
      <c r="S80" s="570">
        <f t="shared" si="11"/>
        <v>13</v>
      </c>
      <c r="T80" s="571">
        <f t="shared" si="12"/>
        <v>413.636363636364</v>
      </c>
      <c r="U80">
        <v>2380</v>
      </c>
    </row>
    <row r="83" spans="10:10">
      <c r="J83" s="575"/>
    </row>
    <row r="84" spans="10:10">
      <c r="J84" s="575"/>
    </row>
    <row r="85" spans="10:10">
      <c r="J85" s="575"/>
    </row>
    <row r="86" spans="10:10">
      <c r="J86" s="575"/>
    </row>
    <row r="87" spans="10:10">
      <c r="J87" s="575"/>
    </row>
    <row r="88" spans="10:10">
      <c r="J88" s="575"/>
    </row>
    <row r="89" spans="10:10">
      <c r="J89" s="575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10" width="35.25" customWidth="1"/>
    <col min="11" max="11" width="38.375" customWidth="1"/>
  </cols>
  <sheetData>
    <row r="2" ht="60" customHeight="1" spans="3:11">
      <c r="C2" s="476" t="s">
        <v>13</v>
      </c>
      <c r="D2" s="477" t="s">
        <v>313</v>
      </c>
      <c r="E2" s="477" t="s">
        <v>313</v>
      </c>
      <c r="F2" s="477" t="s">
        <v>314</v>
      </c>
      <c r="G2" s="477" t="s">
        <v>315</v>
      </c>
      <c r="H2" s="477" t="s">
        <v>198</v>
      </c>
      <c r="I2" s="477" t="s">
        <v>0</v>
      </c>
      <c r="J2" s="477" t="s">
        <v>196</v>
      </c>
      <c r="K2" s="506" t="s">
        <v>197</v>
      </c>
    </row>
    <row r="3" ht="80.1" customHeight="1" spans="2:11">
      <c r="B3" s="478" t="s">
        <v>316</v>
      </c>
      <c r="C3" s="479"/>
      <c r="D3" s="480" t="s">
        <v>317</v>
      </c>
      <c r="E3" s="480" t="s">
        <v>318</v>
      </c>
      <c r="F3" s="481" t="s">
        <v>179</v>
      </c>
      <c r="G3" s="481" t="s">
        <v>179</v>
      </c>
      <c r="H3" s="482" t="s">
        <v>319</v>
      </c>
      <c r="I3" s="507">
        <f>'在庫（雨靴等）'!R3</f>
        <v>0</v>
      </c>
      <c r="J3" s="508">
        <v>29.5</v>
      </c>
      <c r="K3" s="509">
        <f>I3*J3</f>
        <v>0</v>
      </c>
    </row>
    <row r="4" ht="80.1" customHeight="1" spans="2:11">
      <c r="B4" s="483"/>
      <c r="C4" s="484"/>
      <c r="D4" s="485" t="s">
        <v>320</v>
      </c>
      <c r="E4" s="485" t="s">
        <v>321</v>
      </c>
      <c r="F4" s="486" t="s">
        <v>179</v>
      </c>
      <c r="G4" s="486" t="s">
        <v>179</v>
      </c>
      <c r="H4" s="487" t="s">
        <v>322</v>
      </c>
      <c r="I4" s="510">
        <f>'在庫（雨靴等）'!R4</f>
        <v>0</v>
      </c>
      <c r="J4" s="511">
        <v>29.5</v>
      </c>
      <c r="K4" s="512">
        <f>I4*J4</f>
        <v>0</v>
      </c>
    </row>
    <row r="5" ht="35.25" spans="2:11">
      <c r="B5" s="478" t="s">
        <v>323</v>
      </c>
      <c r="C5" s="479"/>
      <c r="D5" s="488" t="s">
        <v>324</v>
      </c>
      <c r="E5" s="488" t="s">
        <v>24</v>
      </c>
      <c r="F5" s="481">
        <v>23</v>
      </c>
      <c r="G5" s="481" t="s">
        <v>325</v>
      </c>
      <c r="H5" s="489" t="s">
        <v>326</v>
      </c>
      <c r="I5" s="507">
        <f>'在庫（雨靴等）'!R5</f>
        <v>0</v>
      </c>
      <c r="J5" s="508">
        <v>36</v>
      </c>
      <c r="K5" s="509">
        <f t="shared" ref="K5:K11" si="0">I5*J5</f>
        <v>0</v>
      </c>
    </row>
    <row r="6" ht="35.25" spans="2:11">
      <c r="B6" s="483"/>
      <c r="C6" s="484"/>
      <c r="D6" s="490"/>
      <c r="E6" s="490"/>
      <c r="F6" s="486">
        <v>24</v>
      </c>
      <c r="G6" s="486" t="s">
        <v>327</v>
      </c>
      <c r="H6" s="491" t="s">
        <v>328</v>
      </c>
      <c r="I6" s="510">
        <f>'在庫（雨靴等）'!R6</f>
        <v>0</v>
      </c>
      <c r="J6" s="511">
        <v>36</v>
      </c>
      <c r="K6" s="512">
        <f t="shared" si="0"/>
        <v>0</v>
      </c>
    </row>
    <row r="7" ht="35.25" spans="2:11">
      <c r="B7" s="483"/>
      <c r="C7" s="484"/>
      <c r="D7" s="490"/>
      <c r="E7" s="490"/>
      <c r="F7" s="486">
        <v>26</v>
      </c>
      <c r="G7" s="486" t="s">
        <v>329</v>
      </c>
      <c r="H7" s="491" t="s">
        <v>330</v>
      </c>
      <c r="I7" s="510">
        <f>'在庫（雨靴等）'!R7</f>
        <v>0</v>
      </c>
      <c r="J7" s="511">
        <v>36</v>
      </c>
      <c r="K7" s="512">
        <f t="shared" si="0"/>
        <v>0</v>
      </c>
    </row>
    <row r="8" ht="35.25" spans="2:11">
      <c r="B8" s="483"/>
      <c r="C8" s="484"/>
      <c r="D8" s="490"/>
      <c r="E8" s="490"/>
      <c r="F8" s="486">
        <v>28</v>
      </c>
      <c r="G8" s="486" t="s">
        <v>331</v>
      </c>
      <c r="H8" s="491" t="s">
        <v>332</v>
      </c>
      <c r="I8" s="510">
        <f>'在庫（雨靴等）'!R8</f>
        <v>0</v>
      </c>
      <c r="J8" s="511">
        <v>36</v>
      </c>
      <c r="K8" s="512">
        <f t="shared" si="0"/>
        <v>0</v>
      </c>
    </row>
    <row r="9" ht="35.25" spans="2:11">
      <c r="B9" s="483"/>
      <c r="C9" s="484"/>
      <c r="D9" s="490"/>
      <c r="E9" s="490"/>
      <c r="F9" s="486">
        <v>29</v>
      </c>
      <c r="G9" s="486" t="s">
        <v>333</v>
      </c>
      <c r="H9" s="491" t="s">
        <v>334</v>
      </c>
      <c r="I9" s="510">
        <f>'在庫（雨靴等）'!R9</f>
        <v>0</v>
      </c>
      <c r="J9" s="511">
        <v>36</v>
      </c>
      <c r="K9" s="512">
        <f t="shared" si="0"/>
        <v>0</v>
      </c>
    </row>
    <row r="10" ht="35.25" spans="2:11">
      <c r="B10" s="483"/>
      <c r="C10" s="484"/>
      <c r="D10" s="490"/>
      <c r="E10" s="490"/>
      <c r="F10" s="486">
        <v>31</v>
      </c>
      <c r="G10" s="486" t="s">
        <v>335</v>
      </c>
      <c r="H10" s="491" t="s">
        <v>336</v>
      </c>
      <c r="I10" s="510">
        <f>'在庫（雨靴等）'!R10</f>
        <v>0</v>
      </c>
      <c r="J10" s="511">
        <v>36</v>
      </c>
      <c r="K10" s="512">
        <f t="shared" si="0"/>
        <v>0</v>
      </c>
    </row>
    <row r="11" ht="35.25" spans="2:11">
      <c r="B11" s="483"/>
      <c r="C11" s="484"/>
      <c r="D11" s="490"/>
      <c r="E11" s="490"/>
      <c r="F11" s="492">
        <v>32</v>
      </c>
      <c r="G11" s="492" t="s">
        <v>337</v>
      </c>
      <c r="H11" s="493" t="s">
        <v>338</v>
      </c>
      <c r="I11" s="510">
        <f>'在庫（雨靴等）'!R11</f>
        <v>0</v>
      </c>
      <c r="J11" s="511">
        <v>36</v>
      </c>
      <c r="K11" s="512">
        <f t="shared" si="0"/>
        <v>0</v>
      </c>
    </row>
    <row r="12" ht="35.25" spans="2:11">
      <c r="B12" s="483"/>
      <c r="C12" s="484"/>
      <c r="D12" s="490"/>
      <c r="E12" s="490"/>
      <c r="F12" s="494">
        <v>34</v>
      </c>
      <c r="G12" s="494" t="s">
        <v>339</v>
      </c>
      <c r="H12" s="495" t="s">
        <v>340</v>
      </c>
      <c r="I12" s="513">
        <f>'在庫（雨靴等）'!R12</f>
        <v>0</v>
      </c>
      <c r="J12" s="514">
        <v>36</v>
      </c>
      <c r="K12" s="515">
        <f t="shared" ref="K12:K20" si="1">I12*J12</f>
        <v>0</v>
      </c>
    </row>
    <row r="13" ht="35.25" spans="2:11">
      <c r="B13" s="483"/>
      <c r="C13" s="496"/>
      <c r="D13" s="497" t="s">
        <v>341</v>
      </c>
      <c r="E13" s="497" t="s">
        <v>31</v>
      </c>
      <c r="F13" s="498">
        <v>23</v>
      </c>
      <c r="G13" s="498" t="s">
        <v>325</v>
      </c>
      <c r="H13" s="499" t="s">
        <v>342</v>
      </c>
      <c r="I13" s="516">
        <f>'在庫（雨靴等）'!R13</f>
        <v>0</v>
      </c>
      <c r="J13" s="517">
        <v>36</v>
      </c>
      <c r="K13" s="518">
        <f t="shared" si="1"/>
        <v>0</v>
      </c>
    </row>
    <row r="14" ht="35.25" spans="2:11">
      <c r="B14" s="483"/>
      <c r="C14" s="484"/>
      <c r="D14" s="490"/>
      <c r="E14" s="490"/>
      <c r="F14" s="486">
        <v>24</v>
      </c>
      <c r="G14" s="486" t="s">
        <v>327</v>
      </c>
      <c r="H14" s="491" t="s">
        <v>343</v>
      </c>
      <c r="I14" s="510">
        <f>'在庫（雨靴等）'!R14</f>
        <v>0</v>
      </c>
      <c r="J14" s="511">
        <v>36</v>
      </c>
      <c r="K14" s="512">
        <f t="shared" si="1"/>
        <v>0</v>
      </c>
    </row>
    <row r="15" ht="35.25" spans="2:11">
      <c r="B15" s="483"/>
      <c r="C15" s="484"/>
      <c r="D15" s="490"/>
      <c r="E15" s="490"/>
      <c r="F15" s="486">
        <v>26</v>
      </c>
      <c r="G15" s="486" t="s">
        <v>329</v>
      </c>
      <c r="H15" s="491" t="s">
        <v>344</v>
      </c>
      <c r="I15" s="510">
        <f>'在庫（雨靴等）'!R15</f>
        <v>0</v>
      </c>
      <c r="J15" s="511">
        <v>36</v>
      </c>
      <c r="K15" s="512">
        <f t="shared" si="1"/>
        <v>0</v>
      </c>
    </row>
    <row r="16" ht="35.25" spans="2:11">
      <c r="B16" s="483"/>
      <c r="C16" s="484"/>
      <c r="D16" s="490"/>
      <c r="E16" s="490"/>
      <c r="F16" s="486">
        <v>28</v>
      </c>
      <c r="G16" s="486" t="s">
        <v>331</v>
      </c>
      <c r="H16" s="491" t="s">
        <v>345</v>
      </c>
      <c r="I16" s="510">
        <f>'在庫（雨靴等）'!R16</f>
        <v>0</v>
      </c>
      <c r="J16" s="511">
        <v>36</v>
      </c>
      <c r="K16" s="512">
        <f t="shared" si="1"/>
        <v>0</v>
      </c>
    </row>
    <row r="17" ht="35.25" spans="2:11">
      <c r="B17" s="483"/>
      <c r="C17" s="484"/>
      <c r="D17" s="490"/>
      <c r="E17" s="490"/>
      <c r="F17" s="486">
        <v>29</v>
      </c>
      <c r="G17" s="486" t="s">
        <v>333</v>
      </c>
      <c r="H17" s="491" t="s">
        <v>346</v>
      </c>
      <c r="I17" s="510">
        <f>'在庫（雨靴等）'!R17</f>
        <v>0</v>
      </c>
      <c r="J17" s="511">
        <v>36</v>
      </c>
      <c r="K17" s="512">
        <f t="shared" si="1"/>
        <v>0</v>
      </c>
    </row>
    <row r="18" ht="35.25" spans="2:11">
      <c r="B18" s="483"/>
      <c r="C18" s="484"/>
      <c r="D18" s="490"/>
      <c r="E18" s="490"/>
      <c r="F18" s="486">
        <v>31</v>
      </c>
      <c r="G18" s="486" t="s">
        <v>335</v>
      </c>
      <c r="H18" s="491" t="s">
        <v>347</v>
      </c>
      <c r="I18" s="510">
        <f>'在庫（雨靴等）'!R18</f>
        <v>0</v>
      </c>
      <c r="J18" s="511">
        <v>36</v>
      </c>
      <c r="K18" s="512">
        <f t="shared" si="1"/>
        <v>0</v>
      </c>
    </row>
    <row r="19" ht="35.25" spans="2:11">
      <c r="B19" s="483"/>
      <c r="C19" s="484"/>
      <c r="D19" s="490"/>
      <c r="E19" s="490"/>
      <c r="F19" s="492">
        <v>32</v>
      </c>
      <c r="G19" s="492" t="s">
        <v>337</v>
      </c>
      <c r="H19" s="493" t="s">
        <v>348</v>
      </c>
      <c r="I19" s="510">
        <f>'在庫（雨靴等）'!R19</f>
        <v>0</v>
      </c>
      <c r="J19" s="511">
        <v>36</v>
      </c>
      <c r="K19" s="512">
        <f t="shared" si="1"/>
        <v>0</v>
      </c>
    </row>
    <row r="20" ht="36" spans="2:11">
      <c r="B20" s="500"/>
      <c r="C20" s="501"/>
      <c r="D20" s="502"/>
      <c r="E20" s="502"/>
      <c r="F20" s="503">
        <v>34</v>
      </c>
      <c r="G20" s="503" t="s">
        <v>339</v>
      </c>
      <c r="H20" s="504" t="s">
        <v>349</v>
      </c>
      <c r="I20" s="510">
        <f>'在庫（雨靴等）'!R20</f>
        <v>0</v>
      </c>
      <c r="J20" s="511">
        <v>36</v>
      </c>
      <c r="K20" s="512">
        <f t="shared" si="1"/>
        <v>0</v>
      </c>
    </row>
    <row r="21" ht="35.25" spans="2:11">
      <c r="B21" s="483" t="s">
        <v>350</v>
      </c>
      <c r="C21" s="496"/>
      <c r="D21" s="497" t="s">
        <v>351</v>
      </c>
      <c r="E21" s="497" t="s">
        <v>31</v>
      </c>
      <c r="F21" s="498">
        <v>23</v>
      </c>
      <c r="G21" s="498" t="s">
        <v>325</v>
      </c>
      <c r="H21" s="499" t="s">
        <v>352</v>
      </c>
      <c r="I21" s="507">
        <f>'在庫（雨靴等）'!R21</f>
        <v>0</v>
      </c>
      <c r="J21" s="508">
        <v>38</v>
      </c>
      <c r="K21" s="509">
        <f t="shared" ref="K21:K47" si="2">I21*J21</f>
        <v>0</v>
      </c>
    </row>
    <row r="22" ht="35.25" spans="2:11">
      <c r="B22" s="483"/>
      <c r="C22" s="484"/>
      <c r="D22" s="490"/>
      <c r="E22" s="490"/>
      <c r="F22" s="486">
        <v>24</v>
      </c>
      <c r="G22" s="486" t="s">
        <v>327</v>
      </c>
      <c r="H22" s="491" t="s">
        <v>353</v>
      </c>
      <c r="I22" s="510">
        <f>'在庫（雨靴等）'!R22</f>
        <v>0</v>
      </c>
      <c r="J22" s="511">
        <v>38</v>
      </c>
      <c r="K22" s="512">
        <f t="shared" si="2"/>
        <v>0</v>
      </c>
    </row>
    <row r="23" ht="35.25" spans="2:11">
      <c r="B23" s="483"/>
      <c r="C23" s="484"/>
      <c r="D23" s="490"/>
      <c r="E23" s="490"/>
      <c r="F23" s="486">
        <v>26</v>
      </c>
      <c r="G23" s="486" t="s">
        <v>329</v>
      </c>
      <c r="H23" s="491" t="s">
        <v>354</v>
      </c>
      <c r="I23" s="510">
        <f>'在庫（雨靴等）'!R23</f>
        <v>0</v>
      </c>
      <c r="J23" s="511">
        <v>38</v>
      </c>
      <c r="K23" s="512">
        <f t="shared" si="2"/>
        <v>0</v>
      </c>
    </row>
    <row r="24" ht="35.25" spans="2:11">
      <c r="B24" s="483"/>
      <c r="C24" s="484"/>
      <c r="D24" s="490"/>
      <c r="E24" s="490"/>
      <c r="F24" s="486">
        <v>28</v>
      </c>
      <c r="G24" s="486" t="s">
        <v>331</v>
      </c>
      <c r="H24" s="491" t="s">
        <v>355</v>
      </c>
      <c r="I24" s="510">
        <f>'在庫（雨靴等）'!R24</f>
        <v>0</v>
      </c>
      <c r="J24" s="511">
        <v>38</v>
      </c>
      <c r="K24" s="512">
        <f t="shared" si="2"/>
        <v>0</v>
      </c>
    </row>
    <row r="25" ht="35.25" spans="2:11">
      <c r="B25" s="483"/>
      <c r="C25" s="484"/>
      <c r="D25" s="490"/>
      <c r="E25" s="490"/>
      <c r="F25" s="486">
        <v>29</v>
      </c>
      <c r="G25" s="486" t="s">
        <v>333</v>
      </c>
      <c r="H25" s="491" t="s">
        <v>356</v>
      </c>
      <c r="I25" s="510">
        <f>'在庫（雨靴等）'!R25</f>
        <v>0</v>
      </c>
      <c r="J25" s="511">
        <v>38</v>
      </c>
      <c r="K25" s="512">
        <f t="shared" si="2"/>
        <v>0</v>
      </c>
    </row>
    <row r="26" ht="35.25" spans="2:11">
      <c r="B26" s="483"/>
      <c r="C26" s="484"/>
      <c r="D26" s="490"/>
      <c r="E26" s="490"/>
      <c r="F26" s="486">
        <v>31</v>
      </c>
      <c r="G26" s="486" t="s">
        <v>335</v>
      </c>
      <c r="H26" s="491" t="s">
        <v>357</v>
      </c>
      <c r="I26" s="510">
        <f>'在庫（雨靴等）'!R26</f>
        <v>0</v>
      </c>
      <c r="J26" s="511">
        <v>38</v>
      </c>
      <c r="K26" s="512">
        <f t="shared" si="2"/>
        <v>0</v>
      </c>
    </row>
    <row r="27" ht="35.25" spans="2:11">
      <c r="B27" s="483"/>
      <c r="C27" s="484"/>
      <c r="D27" s="490"/>
      <c r="E27" s="490"/>
      <c r="F27" s="494">
        <v>32</v>
      </c>
      <c r="G27" s="494" t="s">
        <v>337</v>
      </c>
      <c r="H27" s="495" t="s">
        <v>358</v>
      </c>
      <c r="I27" s="513">
        <f>'在庫（雨靴等）'!R27</f>
        <v>0</v>
      </c>
      <c r="J27" s="514">
        <v>38</v>
      </c>
      <c r="K27" s="515">
        <f t="shared" si="2"/>
        <v>0</v>
      </c>
    </row>
    <row r="28" ht="35.25" spans="2:11">
      <c r="B28" s="483"/>
      <c r="C28" s="496"/>
      <c r="D28" s="497" t="s">
        <v>359</v>
      </c>
      <c r="E28" s="497" t="s">
        <v>360</v>
      </c>
      <c r="F28" s="498">
        <v>23</v>
      </c>
      <c r="G28" s="498" t="s">
        <v>325</v>
      </c>
      <c r="H28" s="499" t="s">
        <v>352</v>
      </c>
      <c r="I28" s="516">
        <f>'在庫（雨靴等）'!R28</f>
        <v>0</v>
      </c>
      <c r="J28" s="517">
        <v>38</v>
      </c>
      <c r="K28" s="518">
        <f t="shared" si="2"/>
        <v>0</v>
      </c>
    </row>
    <row r="29" ht="35.25" spans="2:11">
      <c r="B29" s="483"/>
      <c r="C29" s="484"/>
      <c r="D29" s="490"/>
      <c r="E29" s="490"/>
      <c r="F29" s="486">
        <v>24</v>
      </c>
      <c r="G29" s="486" t="s">
        <v>327</v>
      </c>
      <c r="H29" s="491" t="s">
        <v>353</v>
      </c>
      <c r="I29" s="510">
        <f>'在庫（雨靴等）'!R29</f>
        <v>0</v>
      </c>
      <c r="J29" s="511">
        <v>38</v>
      </c>
      <c r="K29" s="512">
        <f t="shared" si="2"/>
        <v>0</v>
      </c>
    </row>
    <row r="30" ht="35.25" spans="2:11">
      <c r="B30" s="483"/>
      <c r="C30" s="484"/>
      <c r="D30" s="490"/>
      <c r="E30" s="490"/>
      <c r="F30" s="486">
        <v>26</v>
      </c>
      <c r="G30" s="486" t="s">
        <v>329</v>
      </c>
      <c r="H30" s="491" t="s">
        <v>354</v>
      </c>
      <c r="I30" s="510">
        <f>'在庫（雨靴等）'!R30</f>
        <v>0</v>
      </c>
      <c r="J30" s="511">
        <v>38</v>
      </c>
      <c r="K30" s="512">
        <f t="shared" si="2"/>
        <v>0</v>
      </c>
    </row>
    <row r="31" ht="35.25" spans="2:11">
      <c r="B31" s="483"/>
      <c r="C31" s="484"/>
      <c r="D31" s="490"/>
      <c r="E31" s="490"/>
      <c r="F31" s="486">
        <v>28</v>
      </c>
      <c r="G31" s="486" t="s">
        <v>331</v>
      </c>
      <c r="H31" s="491" t="s">
        <v>355</v>
      </c>
      <c r="I31" s="510">
        <f>'在庫（雨靴等）'!R31</f>
        <v>0</v>
      </c>
      <c r="J31" s="511">
        <v>38</v>
      </c>
      <c r="K31" s="512">
        <f t="shared" si="2"/>
        <v>0</v>
      </c>
    </row>
    <row r="32" ht="35.25" spans="2:11">
      <c r="B32" s="483"/>
      <c r="C32" s="484"/>
      <c r="D32" s="490"/>
      <c r="E32" s="490"/>
      <c r="F32" s="486">
        <v>29</v>
      </c>
      <c r="G32" s="486" t="s">
        <v>333</v>
      </c>
      <c r="H32" s="491" t="s">
        <v>356</v>
      </c>
      <c r="I32" s="510">
        <f>'在庫（雨靴等）'!R32</f>
        <v>0</v>
      </c>
      <c r="J32" s="511">
        <v>38</v>
      </c>
      <c r="K32" s="512">
        <f t="shared" si="2"/>
        <v>0</v>
      </c>
    </row>
    <row r="33" ht="35.25" spans="2:11">
      <c r="B33" s="483"/>
      <c r="C33" s="484"/>
      <c r="D33" s="490"/>
      <c r="E33" s="490"/>
      <c r="F33" s="486">
        <v>31</v>
      </c>
      <c r="G33" s="486" t="s">
        <v>335</v>
      </c>
      <c r="H33" s="491" t="s">
        <v>357</v>
      </c>
      <c r="I33" s="510">
        <f>'在庫（雨靴等）'!R33</f>
        <v>0</v>
      </c>
      <c r="J33" s="511">
        <v>38</v>
      </c>
      <c r="K33" s="512">
        <f t="shared" si="2"/>
        <v>0</v>
      </c>
    </row>
    <row r="34" ht="36" spans="2:11">
      <c r="B34" s="483"/>
      <c r="C34" s="484"/>
      <c r="D34" s="490"/>
      <c r="E34" s="490"/>
      <c r="F34" s="494">
        <v>32</v>
      </c>
      <c r="G34" s="494" t="s">
        <v>337</v>
      </c>
      <c r="H34" s="495" t="s">
        <v>358</v>
      </c>
      <c r="I34" s="513">
        <f>'在庫（雨靴等）'!R34</f>
        <v>0</v>
      </c>
      <c r="J34" s="514">
        <v>38</v>
      </c>
      <c r="K34" s="515">
        <f t="shared" si="2"/>
        <v>0</v>
      </c>
    </row>
    <row r="35" ht="35.25" spans="2:11">
      <c r="B35" s="483"/>
      <c r="C35" s="496"/>
      <c r="D35" s="497" t="s">
        <v>368</v>
      </c>
      <c r="E35" s="497" t="s">
        <v>369</v>
      </c>
      <c r="F35" s="498">
        <v>23</v>
      </c>
      <c r="G35" s="498" t="s">
        <v>325</v>
      </c>
      <c r="H35" s="499" t="s">
        <v>370</v>
      </c>
      <c r="I35" s="507">
        <f>'在庫（雨靴等）'!R35</f>
        <v>0</v>
      </c>
      <c r="J35" s="508">
        <v>36</v>
      </c>
      <c r="K35" s="509">
        <f t="shared" si="2"/>
        <v>0</v>
      </c>
    </row>
    <row r="36" ht="35.25" spans="2:11">
      <c r="B36" s="483"/>
      <c r="C36" s="484"/>
      <c r="D36" s="490"/>
      <c r="E36" s="490"/>
      <c r="F36" s="486">
        <v>24</v>
      </c>
      <c r="G36" s="486" t="s">
        <v>327</v>
      </c>
      <c r="H36" s="491" t="s">
        <v>371</v>
      </c>
      <c r="I36" s="510">
        <f>'在庫（雨靴等）'!R36</f>
        <v>0</v>
      </c>
      <c r="J36" s="511">
        <v>36</v>
      </c>
      <c r="K36" s="512">
        <f t="shared" si="2"/>
        <v>0</v>
      </c>
    </row>
    <row r="37" ht="35.25" spans="2:11">
      <c r="B37" s="483"/>
      <c r="C37" s="484"/>
      <c r="D37" s="490"/>
      <c r="E37" s="490"/>
      <c r="F37" s="486">
        <v>26</v>
      </c>
      <c r="G37" s="486" t="s">
        <v>329</v>
      </c>
      <c r="H37" s="491" t="s">
        <v>372</v>
      </c>
      <c r="I37" s="510">
        <f>'在庫（雨靴等）'!R37</f>
        <v>0</v>
      </c>
      <c r="J37" s="511">
        <v>36</v>
      </c>
      <c r="K37" s="512">
        <f t="shared" si="2"/>
        <v>0</v>
      </c>
    </row>
    <row r="38" ht="35.25" spans="2:11">
      <c r="B38" s="483"/>
      <c r="C38" s="484"/>
      <c r="D38" s="490"/>
      <c r="E38" s="490"/>
      <c r="F38" s="486">
        <v>28</v>
      </c>
      <c r="G38" s="486" t="s">
        <v>331</v>
      </c>
      <c r="H38" s="491" t="s">
        <v>373</v>
      </c>
      <c r="I38" s="510">
        <f>'在庫（雨靴等）'!R38</f>
        <v>0</v>
      </c>
      <c r="J38" s="511">
        <v>36</v>
      </c>
      <c r="K38" s="512">
        <f t="shared" si="2"/>
        <v>0</v>
      </c>
    </row>
    <row r="39" ht="35.25" spans="2:11">
      <c r="B39" s="483"/>
      <c r="C39" s="484"/>
      <c r="D39" s="490"/>
      <c r="E39" s="490"/>
      <c r="F39" s="486">
        <v>29</v>
      </c>
      <c r="G39" s="486" t="s">
        <v>333</v>
      </c>
      <c r="H39" s="491" t="s">
        <v>374</v>
      </c>
      <c r="I39" s="510">
        <f>'在庫（雨靴等）'!R39</f>
        <v>0</v>
      </c>
      <c r="J39" s="511">
        <v>36</v>
      </c>
      <c r="K39" s="512">
        <f t="shared" si="2"/>
        <v>0</v>
      </c>
    </row>
    <row r="40" ht="35.25" spans="2:11">
      <c r="B40" s="483"/>
      <c r="C40" s="484"/>
      <c r="D40" s="490"/>
      <c r="E40" s="490"/>
      <c r="F40" s="486">
        <v>31</v>
      </c>
      <c r="G40" s="486" t="s">
        <v>335</v>
      </c>
      <c r="H40" s="491" t="s">
        <v>375</v>
      </c>
      <c r="I40" s="510">
        <f>'在庫（雨靴等）'!R40</f>
        <v>0</v>
      </c>
      <c r="J40" s="511">
        <v>36</v>
      </c>
      <c r="K40" s="512">
        <f t="shared" si="2"/>
        <v>0</v>
      </c>
    </row>
    <row r="41" ht="36" spans="2:11">
      <c r="B41" s="500"/>
      <c r="C41" s="501"/>
      <c r="D41" s="502"/>
      <c r="E41" s="502"/>
      <c r="F41" s="505">
        <v>32</v>
      </c>
      <c r="G41" s="505" t="s">
        <v>337</v>
      </c>
      <c r="H41" s="504" t="s">
        <v>376</v>
      </c>
      <c r="I41" s="519">
        <f>'在庫（雨靴等）'!R41</f>
        <v>0</v>
      </c>
      <c r="J41" s="520">
        <v>36</v>
      </c>
      <c r="K41" s="521">
        <f t="shared" si="2"/>
        <v>0</v>
      </c>
    </row>
    <row r="42" ht="35.25" spans="2:11">
      <c r="B42" s="478" t="s">
        <v>377</v>
      </c>
      <c r="C42" s="479"/>
      <c r="D42" s="488" t="s">
        <v>378</v>
      </c>
      <c r="E42" s="488"/>
      <c r="F42" s="481">
        <v>23</v>
      </c>
      <c r="G42" s="481" t="s">
        <v>325</v>
      </c>
      <c r="H42" s="489" t="s">
        <v>379</v>
      </c>
      <c r="I42" s="507">
        <f>'在庫（雨靴等）'!R42</f>
        <v>0</v>
      </c>
      <c r="J42" s="508">
        <v>36</v>
      </c>
      <c r="K42" s="509">
        <f t="shared" si="2"/>
        <v>0</v>
      </c>
    </row>
    <row r="43" ht="35.25" spans="2:11">
      <c r="B43" s="483"/>
      <c r="C43" s="484"/>
      <c r="D43" s="490"/>
      <c r="E43" s="490"/>
      <c r="F43" s="486">
        <v>24</v>
      </c>
      <c r="G43" s="486" t="s">
        <v>327</v>
      </c>
      <c r="H43" s="491" t="s">
        <v>380</v>
      </c>
      <c r="I43" s="510">
        <f>'在庫（雨靴等）'!R43</f>
        <v>0</v>
      </c>
      <c r="J43" s="511">
        <v>36</v>
      </c>
      <c r="K43" s="512">
        <f t="shared" si="2"/>
        <v>0</v>
      </c>
    </row>
    <row r="44" ht="35.25" spans="2:11">
      <c r="B44" s="483"/>
      <c r="C44" s="484"/>
      <c r="D44" s="490"/>
      <c r="E44" s="490"/>
      <c r="F44" s="486">
        <v>26</v>
      </c>
      <c r="G44" s="486" t="s">
        <v>329</v>
      </c>
      <c r="H44" s="491" t="s">
        <v>381</v>
      </c>
      <c r="I44" s="510">
        <f>'在庫（雨靴等）'!R44</f>
        <v>0</v>
      </c>
      <c r="J44" s="511">
        <v>36</v>
      </c>
      <c r="K44" s="512">
        <f t="shared" si="2"/>
        <v>0</v>
      </c>
    </row>
    <row r="45" ht="35.25" spans="2:11">
      <c r="B45" s="483"/>
      <c r="C45" s="484"/>
      <c r="D45" s="490"/>
      <c r="E45" s="490"/>
      <c r="F45" s="486">
        <v>28</v>
      </c>
      <c r="G45" s="486" t="s">
        <v>331</v>
      </c>
      <c r="H45" s="491" t="s">
        <v>382</v>
      </c>
      <c r="I45" s="510">
        <f>'在庫（雨靴等）'!R45</f>
        <v>0</v>
      </c>
      <c r="J45" s="511">
        <v>36</v>
      </c>
      <c r="K45" s="512">
        <f t="shared" si="2"/>
        <v>0</v>
      </c>
    </row>
    <row r="46" ht="35.25" spans="2:11">
      <c r="B46" s="483"/>
      <c r="C46" s="484"/>
      <c r="D46" s="490"/>
      <c r="E46" s="490"/>
      <c r="F46" s="486">
        <v>29</v>
      </c>
      <c r="G46" s="486" t="s">
        <v>333</v>
      </c>
      <c r="H46" s="491" t="s">
        <v>383</v>
      </c>
      <c r="I46" s="510">
        <f>'在庫（雨靴等）'!R46</f>
        <v>0</v>
      </c>
      <c r="J46" s="511">
        <v>36</v>
      </c>
      <c r="K46" s="512">
        <f t="shared" si="2"/>
        <v>0</v>
      </c>
    </row>
    <row r="47" ht="35.25" spans="2:11">
      <c r="B47" s="483"/>
      <c r="C47" s="484"/>
      <c r="D47" s="490"/>
      <c r="E47" s="490"/>
      <c r="F47" s="486">
        <v>31</v>
      </c>
      <c r="G47" s="486" t="s">
        <v>335</v>
      </c>
      <c r="H47" s="491" t="s">
        <v>384</v>
      </c>
      <c r="I47" s="510">
        <f>'在庫（雨靴等）'!R47</f>
        <v>0</v>
      </c>
      <c r="J47" s="511">
        <v>36</v>
      </c>
      <c r="K47" s="512">
        <f t="shared" si="2"/>
        <v>0</v>
      </c>
    </row>
    <row r="48" ht="35.25" spans="2:11">
      <c r="B48" s="483"/>
      <c r="C48" s="484"/>
      <c r="D48" s="490"/>
      <c r="E48" s="490"/>
      <c r="F48" s="492">
        <v>32</v>
      </c>
      <c r="G48" s="492" t="s">
        <v>337</v>
      </c>
      <c r="H48" s="493" t="s">
        <v>385</v>
      </c>
      <c r="I48" s="510">
        <f>'在庫（雨靴等）'!R48</f>
        <v>0</v>
      </c>
      <c r="J48" s="511">
        <v>36</v>
      </c>
      <c r="K48" s="512">
        <f t="shared" ref="K48:K80" si="3">I48*J48</f>
        <v>0</v>
      </c>
    </row>
    <row r="49" ht="35.25" spans="2:11">
      <c r="B49" s="483"/>
      <c r="C49" s="484"/>
      <c r="D49" s="490"/>
      <c r="E49" s="490"/>
      <c r="F49" s="494">
        <v>34</v>
      </c>
      <c r="G49" s="494" t="s">
        <v>339</v>
      </c>
      <c r="H49" s="495" t="s">
        <v>386</v>
      </c>
      <c r="I49" s="510">
        <f>'在庫（雨靴等）'!R49</f>
        <v>0</v>
      </c>
      <c r="J49" s="511">
        <v>36</v>
      </c>
      <c r="K49" s="512">
        <f t="shared" si="3"/>
        <v>0</v>
      </c>
    </row>
    <row r="50" ht="35.25" spans="2:11">
      <c r="B50" s="483"/>
      <c r="C50" s="496"/>
      <c r="D50" s="497" t="s">
        <v>341</v>
      </c>
      <c r="E50" s="497"/>
      <c r="F50" s="498">
        <v>23</v>
      </c>
      <c r="G50" s="498" t="s">
        <v>325</v>
      </c>
      <c r="H50" s="499" t="s">
        <v>387</v>
      </c>
      <c r="I50" s="510">
        <f>'在庫（雨靴等）'!R50</f>
        <v>0</v>
      </c>
      <c r="J50" s="511">
        <v>36</v>
      </c>
      <c r="K50" s="512">
        <f t="shared" si="3"/>
        <v>0</v>
      </c>
    </row>
    <row r="51" ht="35.25" spans="2:11">
      <c r="B51" s="483"/>
      <c r="C51" s="484"/>
      <c r="D51" s="490"/>
      <c r="E51" s="490"/>
      <c r="F51" s="486">
        <v>24</v>
      </c>
      <c r="G51" s="486" t="s">
        <v>327</v>
      </c>
      <c r="H51" s="491" t="s">
        <v>388</v>
      </c>
      <c r="I51" s="510">
        <f>'在庫（雨靴等）'!R51</f>
        <v>0</v>
      </c>
      <c r="J51" s="511">
        <v>36</v>
      </c>
      <c r="K51" s="512">
        <f t="shared" si="3"/>
        <v>0</v>
      </c>
    </row>
    <row r="52" ht="35.25" spans="2:11">
      <c r="B52" s="483"/>
      <c r="C52" s="484"/>
      <c r="D52" s="490"/>
      <c r="E52" s="490"/>
      <c r="F52" s="486">
        <v>26</v>
      </c>
      <c r="G52" s="486" t="s">
        <v>329</v>
      </c>
      <c r="H52" s="491" t="s">
        <v>389</v>
      </c>
      <c r="I52" s="510">
        <f>'在庫（雨靴等）'!R52</f>
        <v>0</v>
      </c>
      <c r="J52" s="511">
        <v>36</v>
      </c>
      <c r="K52" s="512">
        <f t="shared" si="3"/>
        <v>0</v>
      </c>
    </row>
    <row r="53" ht="35.25" spans="2:11">
      <c r="B53" s="483"/>
      <c r="C53" s="484"/>
      <c r="D53" s="490"/>
      <c r="E53" s="490"/>
      <c r="F53" s="486">
        <v>28</v>
      </c>
      <c r="G53" s="486" t="s">
        <v>331</v>
      </c>
      <c r="H53" s="491" t="s">
        <v>390</v>
      </c>
      <c r="I53" s="510">
        <f>'在庫（雨靴等）'!R53</f>
        <v>0</v>
      </c>
      <c r="J53" s="511">
        <v>36</v>
      </c>
      <c r="K53" s="512">
        <f t="shared" si="3"/>
        <v>0</v>
      </c>
    </row>
    <row r="54" ht="35.25" spans="2:11">
      <c r="B54" s="483"/>
      <c r="C54" s="484"/>
      <c r="D54" s="490"/>
      <c r="E54" s="490"/>
      <c r="F54" s="486">
        <v>29</v>
      </c>
      <c r="G54" s="486" t="s">
        <v>333</v>
      </c>
      <c r="H54" s="491" t="s">
        <v>391</v>
      </c>
      <c r="I54" s="510">
        <f>'在庫（雨靴等）'!R54</f>
        <v>0</v>
      </c>
      <c r="J54" s="511">
        <v>36</v>
      </c>
      <c r="K54" s="512">
        <f t="shared" si="3"/>
        <v>0</v>
      </c>
    </row>
    <row r="55" ht="35.25" spans="2:11">
      <c r="B55" s="483"/>
      <c r="C55" s="484"/>
      <c r="D55" s="490"/>
      <c r="E55" s="490"/>
      <c r="F55" s="486">
        <v>31</v>
      </c>
      <c r="G55" s="486" t="s">
        <v>335</v>
      </c>
      <c r="H55" s="491" t="s">
        <v>392</v>
      </c>
      <c r="I55" s="510">
        <f>'在庫（雨靴等）'!R55</f>
        <v>0</v>
      </c>
      <c r="J55" s="511">
        <v>36</v>
      </c>
      <c r="K55" s="512">
        <f t="shared" si="3"/>
        <v>0</v>
      </c>
    </row>
    <row r="56" ht="35.25" spans="2:11">
      <c r="B56" s="483"/>
      <c r="C56" s="484"/>
      <c r="D56" s="490"/>
      <c r="E56" s="490"/>
      <c r="F56" s="492">
        <v>32</v>
      </c>
      <c r="G56" s="492" t="s">
        <v>337</v>
      </c>
      <c r="H56" s="493" t="s">
        <v>393</v>
      </c>
      <c r="I56" s="510">
        <f>'在庫（雨靴等）'!R56</f>
        <v>0</v>
      </c>
      <c r="J56" s="511">
        <v>36</v>
      </c>
      <c r="K56" s="512">
        <f t="shared" si="3"/>
        <v>0</v>
      </c>
    </row>
    <row r="57" ht="35.25" spans="2:11">
      <c r="B57" s="483"/>
      <c r="C57" s="484"/>
      <c r="D57" s="490"/>
      <c r="E57" s="490"/>
      <c r="F57" s="494">
        <v>34</v>
      </c>
      <c r="G57" s="494" t="s">
        <v>339</v>
      </c>
      <c r="H57" s="495" t="s">
        <v>394</v>
      </c>
      <c r="I57" s="510">
        <f>'在庫（雨靴等）'!R57</f>
        <v>0</v>
      </c>
      <c r="J57" s="511">
        <v>36</v>
      </c>
      <c r="K57" s="512">
        <f t="shared" si="3"/>
        <v>0</v>
      </c>
    </row>
    <row r="58" ht="35.25" spans="2:11">
      <c r="B58" s="483"/>
      <c r="C58" s="496"/>
      <c r="D58" s="497" t="s">
        <v>395</v>
      </c>
      <c r="E58" s="497"/>
      <c r="F58" s="498">
        <v>23</v>
      </c>
      <c r="G58" s="498" t="s">
        <v>325</v>
      </c>
      <c r="H58" s="499" t="s">
        <v>396</v>
      </c>
      <c r="I58" s="510">
        <f>'在庫（雨靴等）'!R58</f>
        <v>0</v>
      </c>
      <c r="J58" s="511">
        <v>36</v>
      </c>
      <c r="K58" s="512">
        <f t="shared" si="3"/>
        <v>0</v>
      </c>
    </row>
    <row r="59" ht="35.25" spans="2:11">
      <c r="B59" s="483"/>
      <c r="C59" s="484"/>
      <c r="D59" s="490"/>
      <c r="E59" s="490"/>
      <c r="F59" s="486">
        <v>24</v>
      </c>
      <c r="G59" s="486" t="s">
        <v>327</v>
      </c>
      <c r="H59" s="491" t="s">
        <v>397</v>
      </c>
      <c r="I59" s="510">
        <f>'在庫（雨靴等）'!R59</f>
        <v>0</v>
      </c>
      <c r="J59" s="511">
        <v>36</v>
      </c>
      <c r="K59" s="512">
        <f t="shared" si="3"/>
        <v>0</v>
      </c>
    </row>
    <row r="60" ht="35.25" spans="2:11">
      <c r="B60" s="483"/>
      <c r="C60" s="484"/>
      <c r="D60" s="490"/>
      <c r="E60" s="490"/>
      <c r="F60" s="486">
        <v>26</v>
      </c>
      <c r="G60" s="486" t="s">
        <v>329</v>
      </c>
      <c r="H60" s="491" t="s">
        <v>398</v>
      </c>
      <c r="I60" s="510">
        <f>'在庫（雨靴等）'!R60</f>
        <v>0</v>
      </c>
      <c r="J60" s="511">
        <v>36</v>
      </c>
      <c r="K60" s="512">
        <f t="shared" si="3"/>
        <v>0</v>
      </c>
    </row>
    <row r="61" ht="35.25" spans="2:11">
      <c r="B61" s="483"/>
      <c r="C61" s="484"/>
      <c r="D61" s="490"/>
      <c r="E61" s="490"/>
      <c r="F61" s="486">
        <v>28</v>
      </c>
      <c r="G61" s="486" t="s">
        <v>331</v>
      </c>
      <c r="H61" s="491" t="s">
        <v>399</v>
      </c>
      <c r="I61" s="510">
        <f>'在庫（雨靴等）'!R61</f>
        <v>0</v>
      </c>
      <c r="J61" s="511">
        <v>36</v>
      </c>
      <c r="K61" s="512">
        <f t="shared" si="3"/>
        <v>0</v>
      </c>
    </row>
    <row r="62" ht="35.25" spans="2:11">
      <c r="B62" s="483"/>
      <c r="C62" s="484"/>
      <c r="D62" s="490"/>
      <c r="E62" s="490"/>
      <c r="F62" s="486">
        <v>29</v>
      </c>
      <c r="G62" s="486" t="s">
        <v>333</v>
      </c>
      <c r="H62" s="491" t="s">
        <v>400</v>
      </c>
      <c r="I62" s="510">
        <f>'在庫（雨靴等）'!R62</f>
        <v>0</v>
      </c>
      <c r="J62" s="511">
        <v>36</v>
      </c>
      <c r="K62" s="512">
        <f t="shared" si="3"/>
        <v>0</v>
      </c>
    </row>
    <row r="63" ht="35.25" spans="2:11">
      <c r="B63" s="483"/>
      <c r="C63" s="484"/>
      <c r="D63" s="490"/>
      <c r="E63" s="490"/>
      <c r="F63" s="486">
        <v>31</v>
      </c>
      <c r="G63" s="486" t="s">
        <v>335</v>
      </c>
      <c r="H63" s="491" t="s">
        <v>401</v>
      </c>
      <c r="I63" s="510">
        <f>'在庫（雨靴等）'!R63</f>
        <v>0</v>
      </c>
      <c r="J63" s="511">
        <v>36</v>
      </c>
      <c r="K63" s="512">
        <f t="shared" si="3"/>
        <v>0</v>
      </c>
    </row>
    <row r="64" ht="35.25" spans="2:11">
      <c r="B64" s="483"/>
      <c r="C64" s="484"/>
      <c r="D64" s="490"/>
      <c r="E64" s="490"/>
      <c r="F64" s="492">
        <v>32</v>
      </c>
      <c r="G64" s="492" t="s">
        <v>337</v>
      </c>
      <c r="H64" s="493" t="s">
        <v>402</v>
      </c>
      <c r="I64" s="510">
        <f>'在庫（雨靴等）'!R64</f>
        <v>0</v>
      </c>
      <c r="J64" s="511">
        <v>36</v>
      </c>
      <c r="K64" s="512">
        <f t="shared" si="3"/>
        <v>0</v>
      </c>
    </row>
    <row r="65" ht="35.25" spans="2:11">
      <c r="B65" s="483"/>
      <c r="C65" s="484"/>
      <c r="D65" s="490"/>
      <c r="E65" s="490"/>
      <c r="F65" s="494">
        <v>34</v>
      </c>
      <c r="G65" s="494" t="s">
        <v>339</v>
      </c>
      <c r="H65" s="495" t="s">
        <v>403</v>
      </c>
      <c r="I65" s="510">
        <f>'在庫（雨靴等）'!R65</f>
        <v>0</v>
      </c>
      <c r="J65" s="511">
        <v>36</v>
      </c>
      <c r="K65" s="512">
        <f t="shared" si="3"/>
        <v>0</v>
      </c>
    </row>
    <row r="66" ht="35.25" spans="2:11">
      <c r="B66" s="483"/>
      <c r="C66" s="496"/>
      <c r="D66" s="497" t="s">
        <v>404</v>
      </c>
      <c r="E66" s="497"/>
      <c r="F66" s="498">
        <v>23</v>
      </c>
      <c r="G66" s="498" t="s">
        <v>325</v>
      </c>
      <c r="H66" s="499" t="s">
        <v>405</v>
      </c>
      <c r="I66" s="510">
        <f>'在庫（雨靴等）'!R66</f>
        <v>0</v>
      </c>
      <c r="J66" s="511">
        <v>36</v>
      </c>
      <c r="K66" s="512">
        <f t="shared" si="3"/>
        <v>0</v>
      </c>
    </row>
    <row r="67" ht="35.25" spans="2:11">
      <c r="B67" s="483"/>
      <c r="C67" s="484"/>
      <c r="D67" s="490"/>
      <c r="E67" s="490"/>
      <c r="F67" s="486">
        <v>24</v>
      </c>
      <c r="G67" s="486" t="s">
        <v>327</v>
      </c>
      <c r="H67" s="491" t="s">
        <v>406</v>
      </c>
      <c r="I67" s="510">
        <f>'在庫（雨靴等）'!R67</f>
        <v>0</v>
      </c>
      <c r="J67" s="511">
        <v>36</v>
      </c>
      <c r="K67" s="512">
        <f t="shared" si="3"/>
        <v>0</v>
      </c>
    </row>
    <row r="68" ht="35.25" spans="2:11">
      <c r="B68" s="483"/>
      <c r="C68" s="484"/>
      <c r="D68" s="490"/>
      <c r="E68" s="490"/>
      <c r="F68" s="486">
        <v>26</v>
      </c>
      <c r="G68" s="486" t="s">
        <v>329</v>
      </c>
      <c r="H68" s="491" t="s">
        <v>407</v>
      </c>
      <c r="I68" s="510">
        <f>'在庫（雨靴等）'!R68</f>
        <v>0</v>
      </c>
      <c r="J68" s="511">
        <v>36</v>
      </c>
      <c r="K68" s="512">
        <f t="shared" si="3"/>
        <v>0</v>
      </c>
    </row>
    <row r="69" ht="35.25" spans="2:11">
      <c r="B69" s="483"/>
      <c r="C69" s="484"/>
      <c r="D69" s="490"/>
      <c r="E69" s="490"/>
      <c r="F69" s="486">
        <v>28</v>
      </c>
      <c r="G69" s="486" t="s">
        <v>331</v>
      </c>
      <c r="H69" s="491" t="s">
        <v>408</v>
      </c>
      <c r="I69" s="510">
        <f>'在庫（雨靴等）'!R69</f>
        <v>0</v>
      </c>
      <c r="J69" s="511">
        <v>36</v>
      </c>
      <c r="K69" s="512">
        <f t="shared" si="3"/>
        <v>0</v>
      </c>
    </row>
    <row r="70" ht="35.25" spans="2:11">
      <c r="B70" s="483"/>
      <c r="C70" s="484"/>
      <c r="D70" s="490"/>
      <c r="E70" s="490"/>
      <c r="F70" s="486">
        <v>29</v>
      </c>
      <c r="G70" s="486" t="s">
        <v>333</v>
      </c>
      <c r="H70" s="491" t="s">
        <v>409</v>
      </c>
      <c r="I70" s="510">
        <f>'在庫（雨靴等）'!R70</f>
        <v>0</v>
      </c>
      <c r="J70" s="511">
        <v>36</v>
      </c>
      <c r="K70" s="512">
        <f t="shared" si="3"/>
        <v>0</v>
      </c>
    </row>
    <row r="71" ht="35.25" spans="2:11">
      <c r="B71" s="483"/>
      <c r="C71" s="484"/>
      <c r="D71" s="490"/>
      <c r="E71" s="490"/>
      <c r="F71" s="486">
        <v>31</v>
      </c>
      <c r="G71" s="486" t="s">
        <v>335</v>
      </c>
      <c r="H71" s="491" t="s">
        <v>410</v>
      </c>
      <c r="I71" s="510">
        <f>'在庫（雨靴等）'!R71</f>
        <v>0</v>
      </c>
      <c r="J71" s="511">
        <v>36</v>
      </c>
      <c r="K71" s="512">
        <f t="shared" si="3"/>
        <v>0</v>
      </c>
    </row>
    <row r="72" ht="35.25" spans="2:11">
      <c r="B72" s="483"/>
      <c r="C72" s="484"/>
      <c r="D72" s="490"/>
      <c r="E72" s="490"/>
      <c r="F72" s="492">
        <v>32</v>
      </c>
      <c r="G72" s="492" t="s">
        <v>337</v>
      </c>
      <c r="H72" s="493" t="s">
        <v>411</v>
      </c>
      <c r="I72" s="510">
        <f>'在庫（雨靴等）'!R72</f>
        <v>0</v>
      </c>
      <c r="J72" s="511">
        <v>36</v>
      </c>
      <c r="K72" s="512">
        <f t="shared" si="3"/>
        <v>0</v>
      </c>
    </row>
    <row r="73" ht="36" spans="2:11">
      <c r="B73" s="483"/>
      <c r="C73" s="484"/>
      <c r="D73" s="490"/>
      <c r="E73" s="490"/>
      <c r="F73" s="494">
        <v>34</v>
      </c>
      <c r="G73" s="494" t="s">
        <v>339</v>
      </c>
      <c r="H73" s="495" t="s">
        <v>412</v>
      </c>
      <c r="I73" s="513">
        <f>'在庫（雨靴等）'!R73</f>
        <v>0</v>
      </c>
      <c r="J73" s="514">
        <v>36</v>
      </c>
      <c r="K73" s="515">
        <f t="shared" si="3"/>
        <v>0</v>
      </c>
    </row>
    <row r="74" ht="35.25" spans="2:11">
      <c r="B74" s="478" t="s">
        <v>413</v>
      </c>
      <c r="C74" s="479"/>
      <c r="D74" s="488" t="s">
        <v>324</v>
      </c>
      <c r="E74" s="488"/>
      <c r="F74" s="522">
        <v>24</v>
      </c>
      <c r="G74" s="481" t="s">
        <v>414</v>
      </c>
      <c r="H74" s="482" t="s">
        <v>415</v>
      </c>
      <c r="I74" s="507">
        <f>'在庫（雨靴等）'!R74</f>
        <v>0</v>
      </c>
      <c r="J74" s="508">
        <v>36</v>
      </c>
      <c r="K74" s="509">
        <f t="shared" si="3"/>
        <v>0</v>
      </c>
    </row>
    <row r="75" ht="35.25" spans="2:11">
      <c r="B75" s="483"/>
      <c r="C75" s="484"/>
      <c r="D75" s="490"/>
      <c r="E75" s="490"/>
      <c r="F75" s="486">
        <v>26</v>
      </c>
      <c r="G75" s="486" t="s">
        <v>329</v>
      </c>
      <c r="H75" s="487" t="s">
        <v>416</v>
      </c>
      <c r="I75" s="510">
        <f>'在庫（雨靴等）'!R75</f>
        <v>0</v>
      </c>
      <c r="J75" s="511">
        <v>36</v>
      </c>
      <c r="K75" s="512">
        <f t="shared" si="3"/>
        <v>0</v>
      </c>
    </row>
    <row r="76" ht="35.25" spans="2:11">
      <c r="B76" s="483"/>
      <c r="C76" s="484"/>
      <c r="D76" s="490"/>
      <c r="E76" s="490"/>
      <c r="F76" s="486">
        <v>28</v>
      </c>
      <c r="G76" s="486" t="s">
        <v>417</v>
      </c>
      <c r="H76" s="487" t="s">
        <v>418</v>
      </c>
      <c r="I76" s="510">
        <f>'在庫（雨靴等）'!R76</f>
        <v>0</v>
      </c>
      <c r="J76" s="511">
        <v>36</v>
      </c>
      <c r="K76" s="512">
        <f t="shared" si="3"/>
        <v>0</v>
      </c>
    </row>
    <row r="77" ht="35.25" spans="2:11">
      <c r="B77" s="483"/>
      <c r="C77" s="484"/>
      <c r="D77" s="490"/>
      <c r="E77" s="490"/>
      <c r="F77" s="486">
        <v>30</v>
      </c>
      <c r="G77" s="486" t="s">
        <v>419</v>
      </c>
      <c r="H77" s="487" t="s">
        <v>420</v>
      </c>
      <c r="I77" s="510">
        <f>'在庫（雨靴等）'!R77</f>
        <v>0</v>
      </c>
      <c r="J77" s="511">
        <v>36</v>
      </c>
      <c r="K77" s="512">
        <f t="shared" si="3"/>
        <v>0</v>
      </c>
    </row>
    <row r="78" ht="35.25" spans="2:11">
      <c r="B78" s="483"/>
      <c r="C78" s="484"/>
      <c r="D78" s="490"/>
      <c r="E78" s="490"/>
      <c r="F78" s="486">
        <v>32</v>
      </c>
      <c r="G78" s="486" t="s">
        <v>337</v>
      </c>
      <c r="H78" s="487" t="s">
        <v>421</v>
      </c>
      <c r="I78" s="510">
        <f>'在庫（雨靴等）'!R78</f>
        <v>0</v>
      </c>
      <c r="J78" s="511">
        <v>36</v>
      </c>
      <c r="K78" s="512">
        <f t="shared" si="3"/>
        <v>0</v>
      </c>
    </row>
    <row r="79" ht="35.25" spans="2:11">
      <c r="B79" s="483"/>
      <c r="C79" s="484"/>
      <c r="D79" s="490"/>
      <c r="E79" s="490"/>
      <c r="F79" s="486">
        <v>34</v>
      </c>
      <c r="G79" s="486" t="s">
        <v>339</v>
      </c>
      <c r="H79" s="487" t="s">
        <v>422</v>
      </c>
      <c r="I79" s="510">
        <f>'在庫（雨靴等）'!R79</f>
        <v>0</v>
      </c>
      <c r="J79" s="511">
        <v>36</v>
      </c>
      <c r="K79" s="512">
        <f t="shared" si="3"/>
        <v>0</v>
      </c>
    </row>
    <row r="80" ht="36" spans="2:11">
      <c r="B80" s="500"/>
      <c r="C80" s="501"/>
      <c r="D80" s="502"/>
      <c r="E80" s="502"/>
      <c r="F80" s="503">
        <v>36</v>
      </c>
      <c r="G80" s="503" t="s">
        <v>423</v>
      </c>
      <c r="H80" s="523" t="s">
        <v>424</v>
      </c>
      <c r="I80" s="519">
        <f>'在庫（雨靴等）'!R80</f>
        <v>0</v>
      </c>
      <c r="J80" s="520">
        <v>36</v>
      </c>
      <c r="K80" s="521">
        <f t="shared" si="3"/>
        <v>0</v>
      </c>
    </row>
    <row r="81" ht="60" spans="9:11">
      <c r="I81" s="524">
        <f>SUM(I3:I80)</f>
        <v>0</v>
      </c>
      <c r="J81" s="524"/>
      <c r="K81" s="524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192"/>
  <sheetViews>
    <sheetView showGridLines="0" zoomScale="40" zoomScaleNormal="40" workbookViewId="0">
      <pane xSplit="10" ySplit="3" topLeftCell="K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1" max="1" width="9" style="55"/>
    <col min="2" max="3" width="12.125" style="403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4"/>
      <c r="C1" s="404"/>
      <c r="L1" s="408"/>
      <c r="M1" s="408"/>
      <c r="N1" s="408"/>
      <c r="T1" s="408"/>
    </row>
    <row r="3" s="52" customFormat="1" ht="50.25" customHeight="1" spans="2:23">
      <c r="B3" s="405" t="s">
        <v>425</v>
      </c>
      <c r="C3" s="405" t="s">
        <v>426</v>
      </c>
      <c r="D3" s="406" t="s">
        <v>427</v>
      </c>
      <c r="E3" s="407" t="s">
        <v>13</v>
      </c>
      <c r="F3" s="407" t="s">
        <v>428</v>
      </c>
      <c r="G3" s="407" t="s">
        <v>429</v>
      </c>
      <c r="H3" s="407" t="s">
        <v>430</v>
      </c>
      <c r="I3" s="407" t="s">
        <v>431</v>
      </c>
      <c r="J3" s="407" t="s">
        <v>198</v>
      </c>
      <c r="K3" s="409" t="s">
        <v>432</v>
      </c>
      <c r="L3" s="407" t="s">
        <v>433</v>
      </c>
      <c r="M3" s="407" t="s">
        <v>434</v>
      </c>
      <c r="N3" s="410" t="s">
        <v>3</v>
      </c>
      <c r="O3" s="411" t="s">
        <v>4</v>
      </c>
      <c r="P3" s="411" t="s">
        <v>5</v>
      </c>
      <c r="Q3" s="411" t="s">
        <v>6</v>
      </c>
      <c r="R3" s="411" t="s">
        <v>7</v>
      </c>
      <c r="S3" s="411" t="s">
        <v>8</v>
      </c>
      <c r="T3" s="407" t="s">
        <v>435</v>
      </c>
      <c r="U3" s="407" t="s">
        <v>195</v>
      </c>
      <c r="V3" s="407" t="s">
        <v>10</v>
      </c>
      <c r="W3" s="411" t="s">
        <v>11</v>
      </c>
    </row>
    <row r="4" s="400" customFormat="1" ht="50.1" customHeight="1" spans="2:2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62" t="s">
        <v>442</v>
      </c>
      <c r="K4" s="62">
        <v>1280</v>
      </c>
      <c r="L4" s="412">
        <v>9</v>
      </c>
      <c r="M4" s="62">
        <v>44</v>
      </c>
      <c r="N4" s="62"/>
      <c r="O4" s="413"/>
      <c r="P4" s="413"/>
      <c r="Q4" s="413"/>
      <c r="R4" s="413"/>
      <c r="S4" s="413"/>
      <c r="T4" s="427">
        <f t="shared" ref="T4:T67" si="0">IF($A$1="补货",L4+M4+N4,L4)</f>
        <v>53</v>
      </c>
      <c r="U4" s="82"/>
      <c r="V4" s="427">
        <f t="shared" ref="V4:V21" si="1">T4+U4</f>
        <v>53</v>
      </c>
      <c r="W4" s="428" t="str">
        <f t="shared" ref="W4:W21" si="2">IF(S4&gt;0,V4/S4*7,"-")</f>
        <v>-</v>
      </c>
    </row>
    <row r="5" s="400" customFormat="1" ht="50.1" customHeight="1" spans="2:2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62" t="s">
        <v>445</v>
      </c>
      <c r="K5" s="62">
        <v>1280</v>
      </c>
      <c r="L5" s="412">
        <v>8</v>
      </c>
      <c r="M5" s="62">
        <v>25</v>
      </c>
      <c r="N5" s="62"/>
      <c r="O5" s="413"/>
      <c r="P5" s="413"/>
      <c r="Q5" s="413"/>
      <c r="R5" s="413"/>
      <c r="S5" s="413"/>
      <c r="T5" s="427">
        <f t="shared" si="0"/>
        <v>33</v>
      </c>
      <c r="U5" s="82"/>
      <c r="V5" s="427">
        <f t="shared" si="1"/>
        <v>33</v>
      </c>
      <c r="W5" s="428" t="str">
        <f t="shared" si="2"/>
        <v>-</v>
      </c>
    </row>
    <row r="6" s="400" customFormat="1" ht="50.1" customHeight="1" spans="2:2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62" t="s">
        <v>448</v>
      </c>
      <c r="K6" s="62">
        <v>1280</v>
      </c>
      <c r="L6" s="412">
        <v>9</v>
      </c>
      <c r="M6" s="62">
        <v>15</v>
      </c>
      <c r="N6" s="62"/>
      <c r="O6" s="413"/>
      <c r="P6" s="413"/>
      <c r="Q6" s="413"/>
      <c r="R6" s="413"/>
      <c r="S6" s="413"/>
      <c r="T6" s="427">
        <f t="shared" si="0"/>
        <v>24</v>
      </c>
      <c r="U6" s="82"/>
      <c r="V6" s="427">
        <f t="shared" si="1"/>
        <v>24</v>
      </c>
      <c r="W6" s="428" t="str">
        <f t="shared" si="2"/>
        <v>-</v>
      </c>
    </row>
    <row r="7" s="400" customFormat="1" ht="50.1" customHeight="1" spans="2:2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65" t="s">
        <v>451</v>
      </c>
      <c r="K7" s="65">
        <v>1280</v>
      </c>
      <c r="L7" s="414">
        <v>4</v>
      </c>
      <c r="M7" s="65">
        <v>25</v>
      </c>
      <c r="N7" s="65"/>
      <c r="O7" s="415"/>
      <c r="P7" s="415">
        <v>1</v>
      </c>
      <c r="Q7" s="415">
        <v>4</v>
      </c>
      <c r="R7" s="415">
        <v>4</v>
      </c>
      <c r="S7" s="415">
        <v>0.27</v>
      </c>
      <c r="T7" s="429">
        <f t="shared" si="0"/>
        <v>29</v>
      </c>
      <c r="U7" s="84"/>
      <c r="V7" s="430">
        <f t="shared" si="1"/>
        <v>29</v>
      </c>
      <c r="W7" s="431">
        <f t="shared" si="2"/>
        <v>751.851851851852</v>
      </c>
    </row>
    <row r="8" s="400" customFormat="1" ht="50.1" customHeight="1" spans="2:2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67" t="s">
        <v>455</v>
      </c>
      <c r="K8" s="67">
        <v>1280</v>
      </c>
      <c r="L8" s="416">
        <v>3</v>
      </c>
      <c r="M8" s="67">
        <v>6</v>
      </c>
      <c r="N8" s="67"/>
      <c r="O8" s="417"/>
      <c r="P8" s="417"/>
      <c r="Q8" s="417"/>
      <c r="R8" s="417"/>
      <c r="S8" s="417"/>
      <c r="T8" s="432">
        <f t="shared" si="0"/>
        <v>9</v>
      </c>
      <c r="U8" s="68"/>
      <c r="V8" s="433">
        <f t="shared" si="1"/>
        <v>9</v>
      </c>
      <c r="W8" s="434" t="str">
        <f t="shared" si="2"/>
        <v>-</v>
      </c>
    </row>
    <row r="9" s="400" customFormat="1" ht="50.1" customHeight="1" spans="2:2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62" t="s">
        <v>456</v>
      </c>
      <c r="K9" s="62">
        <v>1280</v>
      </c>
      <c r="L9" s="412">
        <v>4</v>
      </c>
      <c r="M9" s="62">
        <v>6</v>
      </c>
      <c r="N9" s="62"/>
      <c r="O9" s="413"/>
      <c r="P9" s="413"/>
      <c r="Q9" s="413"/>
      <c r="R9" s="413"/>
      <c r="S9" s="413"/>
      <c r="T9" s="427">
        <f t="shared" si="0"/>
        <v>10</v>
      </c>
      <c r="U9" s="82"/>
      <c r="V9" s="427">
        <f t="shared" si="1"/>
        <v>10</v>
      </c>
      <c r="W9" s="428" t="str">
        <f t="shared" si="2"/>
        <v>-</v>
      </c>
    </row>
    <row r="10" s="400" customFormat="1" ht="50.1" customHeight="1" spans="2:2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62" t="s">
        <v>457</v>
      </c>
      <c r="K10" s="62">
        <v>1280</v>
      </c>
      <c r="L10" s="412">
        <v>7</v>
      </c>
      <c r="M10" s="62">
        <v>10</v>
      </c>
      <c r="N10" s="62"/>
      <c r="O10" s="413"/>
      <c r="P10" s="413"/>
      <c r="Q10" s="413"/>
      <c r="R10" s="413"/>
      <c r="S10" s="413"/>
      <c r="T10" s="427">
        <f t="shared" si="0"/>
        <v>17</v>
      </c>
      <c r="U10" s="82"/>
      <c r="V10" s="427">
        <f t="shared" si="1"/>
        <v>17</v>
      </c>
      <c r="W10" s="428" t="str">
        <f t="shared" si="2"/>
        <v>-</v>
      </c>
    </row>
    <row r="11" s="400" customFormat="1" ht="50.1" customHeight="1" spans="2:2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65" t="s">
        <v>458</v>
      </c>
      <c r="K11" s="65">
        <v>1280</v>
      </c>
      <c r="L11" s="414">
        <v>7</v>
      </c>
      <c r="M11" s="65">
        <v>5</v>
      </c>
      <c r="N11" s="65"/>
      <c r="O11" s="415"/>
      <c r="P11" s="415"/>
      <c r="Q11" s="415"/>
      <c r="R11" s="415"/>
      <c r="S11" s="415"/>
      <c r="T11" s="429">
        <f t="shared" si="0"/>
        <v>12</v>
      </c>
      <c r="U11" s="84"/>
      <c r="V11" s="430">
        <f t="shared" si="1"/>
        <v>12</v>
      </c>
      <c r="W11" s="431" t="str">
        <f t="shared" si="2"/>
        <v>-</v>
      </c>
    </row>
    <row r="12" s="400" customFormat="1" ht="50.1" customHeight="1" spans="2:2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67" t="s">
        <v>460</v>
      </c>
      <c r="K12" s="67">
        <v>1280</v>
      </c>
      <c r="L12" s="416">
        <v>14</v>
      </c>
      <c r="M12" s="67">
        <v>25</v>
      </c>
      <c r="N12" s="67"/>
      <c r="O12" s="417"/>
      <c r="P12" s="417"/>
      <c r="Q12" s="417"/>
      <c r="R12" s="417"/>
      <c r="S12" s="417"/>
      <c r="T12" s="432">
        <f t="shared" si="0"/>
        <v>39</v>
      </c>
      <c r="U12" s="68"/>
      <c r="V12" s="433">
        <f t="shared" si="1"/>
        <v>39</v>
      </c>
      <c r="W12" s="434" t="str">
        <f t="shared" si="2"/>
        <v>-</v>
      </c>
    </row>
    <row r="13" s="400" customFormat="1" ht="50.1" customHeight="1" spans="2:2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62" t="s">
        <v>461</v>
      </c>
      <c r="K13" s="62">
        <v>1280</v>
      </c>
      <c r="L13" s="412">
        <v>5</v>
      </c>
      <c r="M13" s="62">
        <v>20</v>
      </c>
      <c r="N13" s="62"/>
      <c r="O13" s="413"/>
      <c r="P13" s="413"/>
      <c r="Q13" s="413"/>
      <c r="R13" s="413"/>
      <c r="S13" s="413"/>
      <c r="T13" s="427">
        <f t="shared" si="0"/>
        <v>25</v>
      </c>
      <c r="U13" s="82"/>
      <c r="V13" s="427">
        <f t="shared" si="1"/>
        <v>25</v>
      </c>
      <c r="W13" s="428" t="str">
        <f t="shared" si="2"/>
        <v>-</v>
      </c>
    </row>
    <row r="14" s="400" customFormat="1" ht="50.1" customHeight="1" spans="2:2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62" t="s">
        <v>462</v>
      </c>
      <c r="K14" s="62">
        <v>1280</v>
      </c>
      <c r="L14" s="412">
        <v>3</v>
      </c>
      <c r="M14" s="62">
        <v>23</v>
      </c>
      <c r="N14" s="62"/>
      <c r="O14" s="413"/>
      <c r="P14" s="413">
        <v>1</v>
      </c>
      <c r="Q14" s="413">
        <v>1</v>
      </c>
      <c r="R14" s="413">
        <v>4</v>
      </c>
      <c r="S14" s="413">
        <v>0.17</v>
      </c>
      <c r="T14" s="427">
        <f t="shared" si="0"/>
        <v>26</v>
      </c>
      <c r="U14" s="82"/>
      <c r="V14" s="427">
        <f t="shared" si="1"/>
        <v>26</v>
      </c>
      <c r="W14" s="428">
        <f t="shared" si="2"/>
        <v>1070.58823529412</v>
      </c>
    </row>
    <row r="15" s="400" customFormat="1" ht="50.1" customHeight="1" spans="2:2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65" t="s">
        <v>463</v>
      </c>
      <c r="K15" s="65">
        <v>1280</v>
      </c>
      <c r="L15" s="414">
        <v>6</v>
      </c>
      <c r="M15" s="65">
        <v>41</v>
      </c>
      <c r="N15" s="65"/>
      <c r="O15" s="415"/>
      <c r="P15" s="415"/>
      <c r="Q15" s="415">
        <v>2</v>
      </c>
      <c r="R15" s="415">
        <v>3</v>
      </c>
      <c r="S15" s="415">
        <v>0.12</v>
      </c>
      <c r="T15" s="429">
        <f t="shared" si="0"/>
        <v>47</v>
      </c>
      <c r="U15" s="84"/>
      <c r="V15" s="430">
        <f t="shared" si="1"/>
        <v>47</v>
      </c>
      <c r="W15" s="431">
        <f t="shared" si="2"/>
        <v>2741.66666666667</v>
      </c>
    </row>
    <row r="16" s="400" customFormat="1" ht="50.1" customHeight="1" spans="2:2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67" t="s">
        <v>467</v>
      </c>
      <c r="K16" s="67">
        <v>1280</v>
      </c>
      <c r="L16" s="416">
        <v>9</v>
      </c>
      <c r="M16" s="67">
        <v>67</v>
      </c>
      <c r="N16" s="67"/>
      <c r="O16" s="417">
        <v>5</v>
      </c>
      <c r="P16" s="417">
        <v>17</v>
      </c>
      <c r="Q16" s="417">
        <v>34</v>
      </c>
      <c r="R16" s="417">
        <v>49</v>
      </c>
      <c r="S16" s="417">
        <v>4.24</v>
      </c>
      <c r="T16" s="432">
        <f t="shared" si="0"/>
        <v>76</v>
      </c>
      <c r="U16" s="68"/>
      <c r="V16" s="433">
        <f t="shared" si="1"/>
        <v>76</v>
      </c>
      <c r="W16" s="434">
        <f t="shared" si="2"/>
        <v>125.471698113208</v>
      </c>
    </row>
    <row r="17" s="400" customFormat="1" ht="50.1" customHeight="1" spans="2:2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62" t="s">
        <v>469</v>
      </c>
      <c r="K17" s="62">
        <v>1280</v>
      </c>
      <c r="L17" s="412">
        <v>25</v>
      </c>
      <c r="M17" s="62">
        <v>79</v>
      </c>
      <c r="N17" s="62"/>
      <c r="O17" s="413">
        <v>5</v>
      </c>
      <c r="P17" s="413">
        <v>21</v>
      </c>
      <c r="Q17" s="413">
        <v>45</v>
      </c>
      <c r="R17" s="413">
        <v>71</v>
      </c>
      <c r="S17" s="413">
        <v>5.25</v>
      </c>
      <c r="T17" s="427">
        <f t="shared" si="0"/>
        <v>104</v>
      </c>
      <c r="U17" s="82"/>
      <c r="V17" s="427">
        <f t="shared" si="1"/>
        <v>104</v>
      </c>
      <c r="W17" s="428">
        <f t="shared" si="2"/>
        <v>138.666666666667</v>
      </c>
    </row>
    <row r="18" s="400" customFormat="1" ht="50.1" customHeight="1" spans="2:2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65" t="s">
        <v>471</v>
      </c>
      <c r="K18" s="65">
        <v>1280</v>
      </c>
      <c r="L18" s="414">
        <v>16</v>
      </c>
      <c r="M18" s="65">
        <v>60</v>
      </c>
      <c r="N18" s="65"/>
      <c r="O18" s="415">
        <v>1</v>
      </c>
      <c r="P18" s="415">
        <v>16</v>
      </c>
      <c r="Q18" s="415">
        <v>28</v>
      </c>
      <c r="R18" s="415">
        <v>31</v>
      </c>
      <c r="S18" s="415">
        <v>2.73</v>
      </c>
      <c r="T18" s="429">
        <f t="shared" si="0"/>
        <v>76</v>
      </c>
      <c r="U18" s="84"/>
      <c r="V18" s="430">
        <f t="shared" si="1"/>
        <v>76</v>
      </c>
      <c r="W18" s="431">
        <f t="shared" si="2"/>
        <v>194.871794871795</v>
      </c>
    </row>
    <row r="19" s="400" customFormat="1" ht="50.1" customHeight="1" spans="2:2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67" t="s">
        <v>475</v>
      </c>
      <c r="K19" s="67">
        <v>1480</v>
      </c>
      <c r="L19" s="416">
        <v>5</v>
      </c>
      <c r="M19" s="67">
        <v>8</v>
      </c>
      <c r="N19" s="67"/>
      <c r="O19" s="417"/>
      <c r="P19" s="417"/>
      <c r="Q19" s="417"/>
      <c r="R19" s="417"/>
      <c r="S19" s="417"/>
      <c r="T19" s="435">
        <f t="shared" si="0"/>
        <v>13</v>
      </c>
      <c r="U19" s="68"/>
      <c r="V19" s="436">
        <f t="shared" si="1"/>
        <v>13</v>
      </c>
      <c r="W19" s="434" t="str">
        <f t="shared" si="2"/>
        <v>-</v>
      </c>
    </row>
    <row r="20" s="400" customFormat="1" ht="50.1" customHeight="1" spans="2:2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62" t="s">
        <v>476</v>
      </c>
      <c r="K20" s="62">
        <v>1480</v>
      </c>
      <c r="L20" s="412">
        <v>4</v>
      </c>
      <c r="M20" s="62">
        <v>11</v>
      </c>
      <c r="N20" s="62"/>
      <c r="O20" s="413"/>
      <c r="P20" s="413"/>
      <c r="Q20" s="413"/>
      <c r="R20" s="413"/>
      <c r="S20" s="413"/>
      <c r="T20" s="437">
        <f t="shared" si="0"/>
        <v>15</v>
      </c>
      <c r="U20" s="82"/>
      <c r="V20" s="438">
        <f t="shared" si="1"/>
        <v>15</v>
      </c>
      <c r="W20" s="428" t="str">
        <f t="shared" si="2"/>
        <v>-</v>
      </c>
    </row>
    <row r="21" s="401" customFormat="1" ht="50.1" customHeight="1" spans="2:25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78" t="s">
        <v>477</v>
      </c>
      <c r="K21" s="78">
        <v>1480</v>
      </c>
      <c r="L21" s="418">
        <v>3</v>
      </c>
      <c r="M21" s="78">
        <v>2</v>
      </c>
      <c r="N21" s="78"/>
      <c r="O21" s="419"/>
      <c r="P21" s="419"/>
      <c r="Q21" s="419"/>
      <c r="R21" s="419"/>
      <c r="S21" s="419"/>
      <c r="T21" s="439">
        <f t="shared" si="0"/>
        <v>5</v>
      </c>
      <c r="U21" s="159"/>
      <c r="V21" s="440">
        <f t="shared" si="1"/>
        <v>5</v>
      </c>
      <c r="W21" s="441" t="str">
        <f t="shared" si="2"/>
        <v>-</v>
      </c>
      <c r="Y21" s="400"/>
    </row>
    <row r="22" s="401" customFormat="1" ht="50.1" customHeight="1" spans="2:25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81" t="s">
        <v>478</v>
      </c>
      <c r="K22" s="81">
        <v>1480</v>
      </c>
      <c r="L22" s="414">
        <v>3</v>
      </c>
      <c r="M22" s="81">
        <v>5</v>
      </c>
      <c r="N22" s="81"/>
      <c r="O22" s="415"/>
      <c r="P22" s="415"/>
      <c r="Q22" s="415">
        <v>1</v>
      </c>
      <c r="R22" s="415">
        <v>1</v>
      </c>
      <c r="S22" s="415">
        <v>0.05</v>
      </c>
      <c r="T22" s="442">
        <f t="shared" si="0"/>
        <v>8</v>
      </c>
      <c r="U22" s="160"/>
      <c r="V22" s="443">
        <f t="shared" ref="V22:V52" si="3">T22+U22</f>
        <v>8</v>
      </c>
      <c r="W22" s="431">
        <f t="shared" ref="W22:W52" si="4">IF(S22&gt;0,V22/S22*7,"-")</f>
        <v>1120</v>
      </c>
      <c r="Y22" s="400"/>
    </row>
    <row r="23" s="400" customFormat="1" ht="50.1" customHeight="1" spans="2:2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67" t="s">
        <v>481</v>
      </c>
      <c r="K23" s="67">
        <v>1480</v>
      </c>
      <c r="L23" s="416">
        <v>6</v>
      </c>
      <c r="M23" s="67">
        <v>85</v>
      </c>
      <c r="N23" s="67"/>
      <c r="O23" s="417">
        <v>3</v>
      </c>
      <c r="P23" s="417">
        <v>6</v>
      </c>
      <c r="Q23" s="417">
        <v>18</v>
      </c>
      <c r="R23" s="417">
        <v>20</v>
      </c>
      <c r="S23" s="417">
        <v>1.81</v>
      </c>
      <c r="T23" s="432">
        <f t="shared" si="0"/>
        <v>91</v>
      </c>
      <c r="U23" s="68"/>
      <c r="V23" s="433">
        <f t="shared" si="3"/>
        <v>91</v>
      </c>
      <c r="W23" s="434">
        <f t="shared" si="4"/>
        <v>351.933701657459</v>
      </c>
    </row>
    <row r="24" s="400" customFormat="1" ht="50.1" customHeight="1" spans="2:2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62" t="s">
        <v>482</v>
      </c>
      <c r="K24" s="62">
        <v>1480</v>
      </c>
      <c r="L24" s="412">
        <v>22</v>
      </c>
      <c r="M24" s="62">
        <v>200</v>
      </c>
      <c r="N24" s="62"/>
      <c r="O24" s="413">
        <v>5</v>
      </c>
      <c r="P24" s="413">
        <v>33</v>
      </c>
      <c r="Q24" s="413">
        <v>71</v>
      </c>
      <c r="R24" s="413">
        <v>87</v>
      </c>
      <c r="S24" s="413">
        <v>7.25</v>
      </c>
      <c r="T24" s="427">
        <f t="shared" si="0"/>
        <v>222</v>
      </c>
      <c r="U24" s="82"/>
      <c r="V24" s="427">
        <f t="shared" si="3"/>
        <v>222</v>
      </c>
      <c r="W24" s="428">
        <f t="shared" si="4"/>
        <v>214.344827586207</v>
      </c>
    </row>
    <row r="25" s="400" customFormat="1" ht="50.1" customHeight="1" spans="2:2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65" t="s">
        <v>483</v>
      </c>
      <c r="K25" s="65">
        <v>1480</v>
      </c>
      <c r="L25" s="414">
        <v>36</v>
      </c>
      <c r="M25" s="65">
        <v>30</v>
      </c>
      <c r="N25" s="65"/>
      <c r="O25" s="415">
        <v>10</v>
      </c>
      <c r="P25" s="415">
        <v>60</v>
      </c>
      <c r="Q25" s="415">
        <v>132</v>
      </c>
      <c r="R25" s="415">
        <v>163</v>
      </c>
      <c r="S25" s="415">
        <v>13.21</v>
      </c>
      <c r="T25" s="429">
        <f t="shared" si="0"/>
        <v>66</v>
      </c>
      <c r="U25" s="84"/>
      <c r="V25" s="430">
        <f t="shared" si="3"/>
        <v>66</v>
      </c>
      <c r="W25" s="431">
        <f t="shared" si="4"/>
        <v>34.9735049205148</v>
      </c>
    </row>
    <row r="26" s="400" customFormat="1" ht="50.1" customHeight="1" spans="2:2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67" t="s">
        <v>486</v>
      </c>
      <c r="K26" s="67">
        <v>1280</v>
      </c>
      <c r="L26" s="416">
        <v>4</v>
      </c>
      <c r="M26" s="67">
        <v>10</v>
      </c>
      <c r="N26" s="67"/>
      <c r="O26" s="420"/>
      <c r="P26" s="420"/>
      <c r="Q26" s="420"/>
      <c r="R26" s="420"/>
      <c r="S26" s="417"/>
      <c r="T26" s="68">
        <f t="shared" si="0"/>
        <v>14</v>
      </c>
      <c r="U26" s="68"/>
      <c r="V26" s="436">
        <f t="shared" si="3"/>
        <v>14</v>
      </c>
      <c r="W26" s="434" t="str">
        <f t="shared" si="4"/>
        <v>-</v>
      </c>
    </row>
    <row r="27" s="400" customFormat="1" ht="50.1" customHeight="1" spans="2:2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62" t="s">
        <v>487</v>
      </c>
      <c r="K27" s="62">
        <v>1280</v>
      </c>
      <c r="L27" s="412">
        <v>3</v>
      </c>
      <c r="M27" s="62">
        <v>5</v>
      </c>
      <c r="N27" s="62"/>
      <c r="O27" s="421"/>
      <c r="P27" s="421">
        <v>1</v>
      </c>
      <c r="Q27" s="421">
        <v>2</v>
      </c>
      <c r="R27" s="421">
        <v>2</v>
      </c>
      <c r="S27" s="413">
        <v>0.17</v>
      </c>
      <c r="T27" s="82">
        <f t="shared" si="0"/>
        <v>8</v>
      </c>
      <c r="U27" s="82"/>
      <c r="V27" s="438">
        <f t="shared" si="3"/>
        <v>8</v>
      </c>
      <c r="W27" s="428">
        <f t="shared" si="4"/>
        <v>329.411764705882</v>
      </c>
    </row>
    <row r="28" s="400" customFormat="1" ht="50.1" customHeight="1" spans="2:2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79" t="s">
        <v>488</v>
      </c>
      <c r="K28" s="79">
        <v>1280</v>
      </c>
      <c r="L28" s="418">
        <v>3</v>
      </c>
      <c r="M28" s="79">
        <v>17</v>
      </c>
      <c r="N28" s="79"/>
      <c r="O28" s="422"/>
      <c r="P28" s="422"/>
      <c r="Q28" s="422">
        <v>1</v>
      </c>
      <c r="R28" s="422">
        <v>1</v>
      </c>
      <c r="S28" s="419">
        <v>0.05</v>
      </c>
      <c r="T28" s="83">
        <f t="shared" si="0"/>
        <v>20</v>
      </c>
      <c r="U28" s="83"/>
      <c r="V28" s="440">
        <f t="shared" si="3"/>
        <v>20</v>
      </c>
      <c r="W28" s="441">
        <f t="shared" si="4"/>
        <v>2800</v>
      </c>
    </row>
    <row r="29" s="400" customFormat="1" ht="50.1" customHeight="1" spans="2:2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65" t="s">
        <v>489</v>
      </c>
      <c r="K29" s="65">
        <v>1280</v>
      </c>
      <c r="L29" s="414">
        <v>3</v>
      </c>
      <c r="M29" s="65">
        <v>6</v>
      </c>
      <c r="N29" s="65"/>
      <c r="O29" s="423"/>
      <c r="P29" s="423"/>
      <c r="Q29" s="423">
        <v>1</v>
      </c>
      <c r="R29" s="423">
        <v>1</v>
      </c>
      <c r="S29" s="415">
        <v>0.05</v>
      </c>
      <c r="T29" s="84">
        <f t="shared" si="0"/>
        <v>9</v>
      </c>
      <c r="U29" s="84"/>
      <c r="V29" s="443">
        <f t="shared" si="3"/>
        <v>9</v>
      </c>
      <c r="W29" s="431">
        <f t="shared" si="4"/>
        <v>1260</v>
      </c>
    </row>
    <row r="30" s="400" customFormat="1" ht="50.1" customHeight="1" spans="2:2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86" t="s">
        <v>492</v>
      </c>
      <c r="K30" s="86">
        <v>1280</v>
      </c>
      <c r="L30" s="424">
        <v>3</v>
      </c>
      <c r="M30" s="86">
        <v>6</v>
      </c>
      <c r="N30" s="86"/>
      <c r="O30" s="425"/>
      <c r="P30" s="425"/>
      <c r="Q30" s="425"/>
      <c r="R30" s="425"/>
      <c r="S30" s="426"/>
      <c r="T30" s="87">
        <f t="shared" si="0"/>
        <v>9</v>
      </c>
      <c r="U30" s="87"/>
      <c r="V30" s="444">
        <f t="shared" si="3"/>
        <v>9</v>
      </c>
      <c r="W30" s="445" t="str">
        <f t="shared" si="4"/>
        <v>-</v>
      </c>
    </row>
    <row r="31" s="400" customFormat="1" ht="50.1" customHeight="1" spans="2:2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62" t="s">
        <v>493</v>
      </c>
      <c r="K31" s="62">
        <v>1280</v>
      </c>
      <c r="L31" s="412">
        <v>3</v>
      </c>
      <c r="M31" s="62">
        <v>6</v>
      </c>
      <c r="N31" s="62"/>
      <c r="O31" s="421"/>
      <c r="P31" s="421"/>
      <c r="Q31" s="421"/>
      <c r="R31" s="421"/>
      <c r="S31" s="413"/>
      <c r="T31" s="82">
        <f t="shared" si="0"/>
        <v>9</v>
      </c>
      <c r="U31" s="82"/>
      <c r="V31" s="438">
        <f t="shared" si="3"/>
        <v>9</v>
      </c>
      <c r="W31" s="428" t="str">
        <f t="shared" si="4"/>
        <v>-</v>
      </c>
    </row>
    <row r="32" s="400" customFormat="1" ht="50.1" customHeight="1" spans="2:2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83" t="s">
        <v>494</v>
      </c>
      <c r="K32" s="79">
        <v>1280</v>
      </c>
      <c r="L32" s="418">
        <v>3</v>
      </c>
      <c r="M32" s="79">
        <v>18</v>
      </c>
      <c r="N32" s="79"/>
      <c r="O32" s="422"/>
      <c r="P32" s="422"/>
      <c r="Q32" s="422"/>
      <c r="R32" s="422"/>
      <c r="S32" s="419"/>
      <c r="T32" s="82">
        <f t="shared" si="0"/>
        <v>21</v>
      </c>
      <c r="U32" s="82"/>
      <c r="V32" s="438">
        <f t="shared" si="3"/>
        <v>21</v>
      </c>
      <c r="W32" s="428" t="str">
        <f t="shared" si="4"/>
        <v>-</v>
      </c>
    </row>
    <row r="33" s="400" customFormat="1" ht="50.1" customHeight="1" spans="2:2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65" t="s">
        <v>495</v>
      </c>
      <c r="K33" s="65">
        <v>1280</v>
      </c>
      <c r="L33" s="414">
        <v>3</v>
      </c>
      <c r="M33" s="65">
        <v>17</v>
      </c>
      <c r="N33" s="65"/>
      <c r="O33" s="423"/>
      <c r="P33" s="423"/>
      <c r="Q33" s="423"/>
      <c r="R33" s="423"/>
      <c r="S33" s="415"/>
      <c r="T33" s="84">
        <f t="shared" si="0"/>
        <v>20</v>
      </c>
      <c r="U33" s="84"/>
      <c r="V33" s="443">
        <f t="shared" si="3"/>
        <v>20</v>
      </c>
      <c r="W33" s="431" t="str">
        <f t="shared" si="4"/>
        <v>-</v>
      </c>
    </row>
    <row r="34" s="400" customFormat="1" ht="50.1" customHeight="1" spans="2:2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67" t="s">
        <v>497</v>
      </c>
      <c r="K34" s="67">
        <v>1280</v>
      </c>
      <c r="L34" s="416">
        <v>4</v>
      </c>
      <c r="M34" s="67">
        <v>6</v>
      </c>
      <c r="N34" s="67"/>
      <c r="O34" s="420"/>
      <c r="P34" s="420"/>
      <c r="Q34" s="420"/>
      <c r="R34" s="420"/>
      <c r="S34" s="417"/>
      <c r="T34" s="68">
        <f t="shared" si="0"/>
        <v>10</v>
      </c>
      <c r="U34" s="68"/>
      <c r="V34" s="436">
        <f t="shared" si="3"/>
        <v>10</v>
      </c>
      <c r="W34" s="434" t="str">
        <f t="shared" si="4"/>
        <v>-</v>
      </c>
    </row>
    <row r="35" s="400" customFormat="1" ht="50.1" customHeight="1" spans="2:2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62" t="s">
        <v>498</v>
      </c>
      <c r="K35" s="62">
        <v>1280</v>
      </c>
      <c r="L35" s="412">
        <v>4</v>
      </c>
      <c r="M35" s="62">
        <v>6</v>
      </c>
      <c r="N35" s="62"/>
      <c r="O35" s="421"/>
      <c r="P35" s="421"/>
      <c r="Q35" s="421"/>
      <c r="R35" s="421"/>
      <c r="S35" s="413"/>
      <c r="T35" s="82">
        <f t="shared" si="0"/>
        <v>10</v>
      </c>
      <c r="U35" s="82"/>
      <c r="V35" s="438">
        <f t="shared" si="3"/>
        <v>10</v>
      </c>
      <c r="W35" s="428" t="str">
        <f t="shared" si="4"/>
        <v>-</v>
      </c>
    </row>
    <row r="36" s="400" customFormat="1" ht="50.1" customHeight="1" spans="2:2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83" t="s">
        <v>499</v>
      </c>
      <c r="K36" s="79">
        <v>1280</v>
      </c>
      <c r="L36" s="418">
        <v>4</v>
      </c>
      <c r="M36" s="79">
        <v>4</v>
      </c>
      <c r="N36" s="79"/>
      <c r="O36" s="422"/>
      <c r="P36" s="422"/>
      <c r="Q36" s="422"/>
      <c r="R36" s="422"/>
      <c r="S36" s="419"/>
      <c r="T36" s="82">
        <f t="shared" si="0"/>
        <v>8</v>
      </c>
      <c r="U36" s="82"/>
      <c r="V36" s="438">
        <f t="shared" si="3"/>
        <v>8</v>
      </c>
      <c r="W36" s="428" t="str">
        <f t="shared" si="4"/>
        <v>-</v>
      </c>
    </row>
    <row r="37" s="400" customFormat="1" ht="50.1" customHeight="1" spans="2:2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65" t="s">
        <v>500</v>
      </c>
      <c r="K37" s="65">
        <v>1280</v>
      </c>
      <c r="L37" s="414">
        <v>3</v>
      </c>
      <c r="M37" s="65">
        <v>4</v>
      </c>
      <c r="N37" s="65"/>
      <c r="O37" s="423"/>
      <c r="P37" s="423"/>
      <c r="Q37" s="423">
        <v>2</v>
      </c>
      <c r="R37" s="423">
        <v>2</v>
      </c>
      <c r="S37" s="415">
        <v>0.1</v>
      </c>
      <c r="T37" s="84">
        <f t="shared" si="0"/>
        <v>7</v>
      </c>
      <c r="U37" s="84"/>
      <c r="V37" s="443">
        <f t="shared" si="3"/>
        <v>7</v>
      </c>
      <c r="W37" s="431">
        <f t="shared" si="4"/>
        <v>490</v>
      </c>
    </row>
    <row r="38" s="400" customFormat="1" ht="50.1" customHeight="1" spans="2:2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86" t="s">
        <v>441</v>
      </c>
      <c r="J38" s="67" t="s">
        <v>503</v>
      </c>
      <c r="K38" s="67">
        <v>1280</v>
      </c>
      <c r="L38" s="416">
        <v>4</v>
      </c>
      <c r="M38" s="67">
        <v>6</v>
      </c>
      <c r="N38" s="67"/>
      <c r="O38" s="417"/>
      <c r="P38" s="417"/>
      <c r="Q38" s="417"/>
      <c r="R38" s="417"/>
      <c r="S38" s="417"/>
      <c r="T38" s="435">
        <f t="shared" si="0"/>
        <v>10</v>
      </c>
      <c r="U38" s="68"/>
      <c r="V38" s="436">
        <f t="shared" si="3"/>
        <v>10</v>
      </c>
      <c r="W38" s="434" t="str">
        <f t="shared" si="4"/>
        <v>-</v>
      </c>
    </row>
    <row r="39" s="400" customFormat="1" ht="50.1" customHeight="1" spans="2:2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62" t="s">
        <v>441</v>
      </c>
      <c r="J39" s="62" t="s">
        <v>504</v>
      </c>
      <c r="K39" s="62">
        <v>1280</v>
      </c>
      <c r="L39" s="412">
        <v>2</v>
      </c>
      <c r="M39" s="62">
        <v>12</v>
      </c>
      <c r="N39" s="62"/>
      <c r="O39" s="413"/>
      <c r="P39" s="413"/>
      <c r="Q39" s="413">
        <v>1</v>
      </c>
      <c r="R39" s="413">
        <v>1</v>
      </c>
      <c r="S39" s="413">
        <v>0.05</v>
      </c>
      <c r="T39" s="437">
        <f t="shared" si="0"/>
        <v>14</v>
      </c>
      <c r="U39" s="82"/>
      <c r="V39" s="438">
        <f t="shared" si="3"/>
        <v>14</v>
      </c>
      <c r="W39" s="428">
        <f t="shared" si="4"/>
        <v>1960</v>
      </c>
    </row>
    <row r="40" s="400" customFormat="1" ht="50.1" customHeight="1" spans="2:2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79" t="s">
        <v>441</v>
      </c>
      <c r="J40" s="65" t="s">
        <v>505</v>
      </c>
      <c r="K40" s="65">
        <v>1280</v>
      </c>
      <c r="L40" s="414">
        <v>3</v>
      </c>
      <c r="M40" s="65">
        <v>2</v>
      </c>
      <c r="N40" s="65"/>
      <c r="O40" s="415"/>
      <c r="P40" s="415"/>
      <c r="Q40" s="415"/>
      <c r="R40" s="415">
        <v>2</v>
      </c>
      <c r="S40" s="415">
        <v>0.03</v>
      </c>
      <c r="T40" s="442">
        <f t="shared" si="0"/>
        <v>5</v>
      </c>
      <c r="U40" s="84"/>
      <c r="V40" s="443">
        <f t="shared" si="3"/>
        <v>5</v>
      </c>
      <c r="W40" s="431">
        <f t="shared" si="4"/>
        <v>1166.66666666667</v>
      </c>
    </row>
    <row r="41" s="400" customFormat="1" ht="50.1" customHeight="1" spans="2:2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68" t="s">
        <v>441</v>
      </c>
      <c r="J41" s="67" t="s">
        <v>508</v>
      </c>
      <c r="K41" s="67">
        <v>1180</v>
      </c>
      <c r="L41" s="416">
        <v>4</v>
      </c>
      <c r="M41" s="67">
        <v>6</v>
      </c>
      <c r="N41" s="67"/>
      <c r="O41" s="420"/>
      <c r="P41" s="420"/>
      <c r="Q41" s="420"/>
      <c r="R41" s="420"/>
      <c r="S41" s="417"/>
      <c r="T41" s="68">
        <f t="shared" si="0"/>
        <v>10</v>
      </c>
      <c r="U41" s="68"/>
      <c r="V41" s="436">
        <f t="shared" si="3"/>
        <v>10</v>
      </c>
      <c r="W41" s="434" t="str">
        <f t="shared" si="4"/>
        <v>-</v>
      </c>
    </row>
    <row r="42" s="400" customFormat="1" ht="50.1" customHeight="1" spans="2:2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82" t="s">
        <v>441</v>
      </c>
      <c r="J42" s="62" t="s">
        <v>509</v>
      </c>
      <c r="K42" s="62">
        <v>1180</v>
      </c>
      <c r="L42" s="412">
        <v>3</v>
      </c>
      <c r="M42" s="62">
        <v>6</v>
      </c>
      <c r="N42" s="62"/>
      <c r="O42" s="421"/>
      <c r="P42" s="421"/>
      <c r="Q42" s="421">
        <v>1</v>
      </c>
      <c r="R42" s="421">
        <v>1</v>
      </c>
      <c r="S42" s="413">
        <v>0.05</v>
      </c>
      <c r="T42" s="82">
        <f t="shared" si="0"/>
        <v>9</v>
      </c>
      <c r="U42" s="82"/>
      <c r="V42" s="438">
        <f t="shared" si="3"/>
        <v>9</v>
      </c>
      <c r="W42" s="428">
        <f t="shared" si="4"/>
        <v>1260</v>
      </c>
    </row>
    <row r="43" s="400" customFormat="1" ht="50.1" customHeight="1" spans="2:2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83" t="s">
        <v>441</v>
      </c>
      <c r="J43" s="83" t="s">
        <v>510</v>
      </c>
      <c r="K43" s="79">
        <v>1180</v>
      </c>
      <c r="L43" s="418">
        <v>2</v>
      </c>
      <c r="M43" s="79">
        <v>6</v>
      </c>
      <c r="N43" s="79"/>
      <c r="O43" s="422"/>
      <c r="P43" s="422"/>
      <c r="Q43" s="422"/>
      <c r="R43" s="422"/>
      <c r="S43" s="419"/>
      <c r="T43" s="82">
        <f t="shared" si="0"/>
        <v>8</v>
      </c>
      <c r="U43" s="82"/>
      <c r="V43" s="438">
        <f t="shared" si="3"/>
        <v>8</v>
      </c>
      <c r="W43" s="428" t="str">
        <f t="shared" si="4"/>
        <v>-</v>
      </c>
    </row>
    <row r="44" s="400" customFormat="1" ht="50.1" customHeight="1" spans="2:2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84" t="s">
        <v>441</v>
      </c>
      <c r="J44" s="65" t="s">
        <v>511</v>
      </c>
      <c r="K44" s="65">
        <v>1180</v>
      </c>
      <c r="L44" s="414">
        <v>3</v>
      </c>
      <c r="M44" s="65">
        <v>6</v>
      </c>
      <c r="N44" s="65"/>
      <c r="O44" s="423"/>
      <c r="P44" s="423"/>
      <c r="Q44" s="423"/>
      <c r="R44" s="423"/>
      <c r="S44" s="415"/>
      <c r="T44" s="84">
        <f t="shared" si="0"/>
        <v>9</v>
      </c>
      <c r="U44" s="84"/>
      <c r="V44" s="443">
        <f t="shared" si="3"/>
        <v>9</v>
      </c>
      <c r="W44" s="431" t="str">
        <f t="shared" si="4"/>
        <v>-</v>
      </c>
    </row>
    <row r="45" s="400" customFormat="1" ht="50.1" customHeight="1" spans="2:2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68" t="s">
        <v>441</v>
      </c>
      <c r="J45" s="67" t="s">
        <v>512</v>
      </c>
      <c r="K45" s="67">
        <v>1180</v>
      </c>
      <c r="L45" s="416">
        <v>8</v>
      </c>
      <c r="M45" s="67">
        <v>5</v>
      </c>
      <c r="N45" s="67"/>
      <c r="O45" s="420"/>
      <c r="P45" s="420"/>
      <c r="Q45" s="420"/>
      <c r="R45" s="420"/>
      <c r="S45" s="417"/>
      <c r="T45" s="68">
        <f t="shared" si="0"/>
        <v>13</v>
      </c>
      <c r="U45" s="68"/>
      <c r="V45" s="436">
        <f t="shared" si="3"/>
        <v>13</v>
      </c>
      <c r="W45" s="434" t="str">
        <f t="shared" si="4"/>
        <v>-</v>
      </c>
    </row>
    <row r="46" s="400" customFormat="1" ht="50.1" customHeight="1" spans="2:2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82" t="s">
        <v>441</v>
      </c>
      <c r="J46" s="62" t="s">
        <v>513</v>
      </c>
      <c r="K46" s="62">
        <v>1180</v>
      </c>
      <c r="L46" s="412">
        <v>2</v>
      </c>
      <c r="M46" s="62">
        <v>29</v>
      </c>
      <c r="N46" s="62"/>
      <c r="O46" s="421"/>
      <c r="P46" s="421"/>
      <c r="Q46" s="421"/>
      <c r="R46" s="421"/>
      <c r="S46" s="413"/>
      <c r="T46" s="82">
        <f t="shared" si="0"/>
        <v>31</v>
      </c>
      <c r="U46" s="82"/>
      <c r="V46" s="438">
        <f t="shared" si="3"/>
        <v>31</v>
      </c>
      <c r="W46" s="428" t="str">
        <f t="shared" si="4"/>
        <v>-</v>
      </c>
    </row>
    <row r="47" s="400" customFormat="1" ht="50.1" customHeight="1" spans="2:2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83" t="s">
        <v>441</v>
      </c>
      <c r="J47" s="83" t="s">
        <v>514</v>
      </c>
      <c r="K47" s="79">
        <v>1180</v>
      </c>
      <c r="L47" s="418">
        <v>2</v>
      </c>
      <c r="M47" s="79">
        <v>4</v>
      </c>
      <c r="N47" s="79"/>
      <c r="O47" s="422"/>
      <c r="P47" s="422">
        <v>1</v>
      </c>
      <c r="Q47" s="422">
        <v>2</v>
      </c>
      <c r="R47" s="422">
        <v>3</v>
      </c>
      <c r="S47" s="419">
        <v>0.19</v>
      </c>
      <c r="T47" s="82">
        <f t="shared" si="0"/>
        <v>6</v>
      </c>
      <c r="U47" s="82"/>
      <c r="V47" s="438">
        <f t="shared" si="3"/>
        <v>6</v>
      </c>
      <c r="W47" s="428">
        <f t="shared" si="4"/>
        <v>221.052631578947</v>
      </c>
    </row>
    <row r="48" s="400" customFormat="1" ht="50.1" customHeight="1" spans="2:2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84" t="s">
        <v>441</v>
      </c>
      <c r="J48" s="65" t="s">
        <v>515</v>
      </c>
      <c r="K48" s="65">
        <v>1180</v>
      </c>
      <c r="L48" s="414">
        <v>8</v>
      </c>
      <c r="M48" s="65"/>
      <c r="N48" s="65"/>
      <c r="O48" s="423"/>
      <c r="P48" s="423"/>
      <c r="Q48" s="423"/>
      <c r="R48" s="423"/>
      <c r="S48" s="415"/>
      <c r="T48" s="84">
        <f t="shared" si="0"/>
        <v>8</v>
      </c>
      <c r="U48" s="84"/>
      <c r="V48" s="443">
        <f t="shared" si="3"/>
        <v>8</v>
      </c>
      <c r="W48" s="431" t="str">
        <f t="shared" si="4"/>
        <v>-</v>
      </c>
    </row>
    <row r="49" s="400" customFormat="1" ht="50.1" customHeight="1" spans="2:2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87" t="s">
        <v>441</v>
      </c>
      <c r="J49" s="67" t="s">
        <v>518</v>
      </c>
      <c r="K49" s="67">
        <v>1280</v>
      </c>
      <c r="L49" s="416">
        <v>4</v>
      </c>
      <c r="M49" s="67">
        <v>4</v>
      </c>
      <c r="N49" s="67"/>
      <c r="O49" s="420"/>
      <c r="P49" s="420"/>
      <c r="Q49" s="420"/>
      <c r="R49" s="420"/>
      <c r="S49" s="417"/>
      <c r="T49" s="68">
        <f t="shared" si="0"/>
        <v>8</v>
      </c>
      <c r="U49" s="68"/>
      <c r="V49" s="436">
        <f t="shared" si="3"/>
        <v>8</v>
      </c>
      <c r="W49" s="434" t="str">
        <f t="shared" si="4"/>
        <v>-</v>
      </c>
    </row>
    <row r="50" s="400" customFormat="1" ht="50.1" customHeight="1" spans="2:2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82" t="s">
        <v>441</v>
      </c>
      <c r="J50" s="62" t="s">
        <v>519</v>
      </c>
      <c r="K50" s="62">
        <v>1280</v>
      </c>
      <c r="L50" s="412">
        <v>2</v>
      </c>
      <c r="M50" s="62">
        <v>18</v>
      </c>
      <c r="N50" s="62"/>
      <c r="O50" s="421"/>
      <c r="P50" s="421">
        <v>3</v>
      </c>
      <c r="Q50" s="421">
        <v>3</v>
      </c>
      <c r="R50" s="421">
        <v>5</v>
      </c>
      <c r="S50" s="413">
        <v>0.39</v>
      </c>
      <c r="T50" s="82">
        <f t="shared" si="0"/>
        <v>20</v>
      </c>
      <c r="U50" s="82"/>
      <c r="V50" s="438">
        <f t="shared" si="3"/>
        <v>20</v>
      </c>
      <c r="W50" s="428">
        <f t="shared" si="4"/>
        <v>358.974358974359</v>
      </c>
    </row>
    <row r="51" s="400" customFormat="1" ht="50.1" customHeight="1" spans="2:2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83" t="s">
        <v>441</v>
      </c>
      <c r="J51" s="83" t="s">
        <v>520</v>
      </c>
      <c r="K51" s="79">
        <v>1280</v>
      </c>
      <c r="L51" s="418">
        <v>5</v>
      </c>
      <c r="M51" s="79">
        <v>10</v>
      </c>
      <c r="N51" s="79"/>
      <c r="O51" s="422"/>
      <c r="P51" s="422">
        <v>1</v>
      </c>
      <c r="Q51" s="422">
        <v>1</v>
      </c>
      <c r="R51" s="422">
        <v>1</v>
      </c>
      <c r="S51" s="419">
        <v>0.12</v>
      </c>
      <c r="T51" s="82">
        <f t="shared" si="0"/>
        <v>15</v>
      </c>
      <c r="U51" s="82"/>
      <c r="V51" s="438">
        <f t="shared" si="3"/>
        <v>15</v>
      </c>
      <c r="W51" s="428">
        <f t="shared" si="4"/>
        <v>875</v>
      </c>
    </row>
    <row r="52" s="400" customFormat="1" ht="50.1" customHeight="1" spans="2:2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84" t="s">
        <v>441</v>
      </c>
      <c r="J52" s="65" t="s">
        <v>521</v>
      </c>
      <c r="K52" s="65">
        <v>1280</v>
      </c>
      <c r="L52" s="414">
        <v>2</v>
      </c>
      <c r="M52" s="65">
        <v>6</v>
      </c>
      <c r="N52" s="65"/>
      <c r="O52" s="423"/>
      <c r="P52" s="423"/>
      <c r="Q52" s="423">
        <v>1</v>
      </c>
      <c r="R52" s="423">
        <v>1</v>
      </c>
      <c r="S52" s="415">
        <v>0.05</v>
      </c>
      <c r="T52" s="84">
        <f t="shared" si="0"/>
        <v>8</v>
      </c>
      <c r="U52" s="84"/>
      <c r="V52" s="443">
        <f t="shared" si="3"/>
        <v>8</v>
      </c>
      <c r="W52" s="431">
        <f t="shared" si="4"/>
        <v>1120</v>
      </c>
    </row>
    <row r="53" s="400" customFormat="1" ht="50.1" customHeight="1" spans="2:2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86" t="s">
        <v>441</v>
      </c>
      <c r="J53" s="67" t="s">
        <v>523</v>
      </c>
      <c r="K53" s="67">
        <v>1280</v>
      </c>
      <c r="L53" s="416">
        <v>3</v>
      </c>
      <c r="M53" s="67">
        <v>6</v>
      </c>
      <c r="N53" s="67"/>
      <c r="O53" s="417"/>
      <c r="P53" s="417"/>
      <c r="Q53" s="417"/>
      <c r="R53" s="417"/>
      <c r="S53" s="417"/>
      <c r="T53" s="435">
        <f t="shared" si="0"/>
        <v>9</v>
      </c>
      <c r="U53" s="68"/>
      <c r="V53" s="436">
        <f t="shared" ref="V53:V87" si="5">T53+U53</f>
        <v>9</v>
      </c>
      <c r="W53" s="434" t="str">
        <f t="shared" ref="W53:W86" si="6">IF(S53&gt;0,V53/S53*7,"-")</f>
        <v>-</v>
      </c>
    </row>
    <row r="54" s="400" customFormat="1" ht="50.1" customHeight="1" spans="2:2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62" t="s">
        <v>441</v>
      </c>
      <c r="J54" s="62" t="s">
        <v>524</v>
      </c>
      <c r="K54" s="62">
        <v>1280</v>
      </c>
      <c r="L54" s="412">
        <v>4</v>
      </c>
      <c r="M54" s="62">
        <v>6</v>
      </c>
      <c r="N54" s="62"/>
      <c r="O54" s="413"/>
      <c r="P54" s="413"/>
      <c r="Q54" s="413"/>
      <c r="R54" s="413"/>
      <c r="S54" s="413"/>
      <c r="T54" s="437">
        <f t="shared" si="0"/>
        <v>10</v>
      </c>
      <c r="U54" s="82"/>
      <c r="V54" s="438">
        <f t="shared" si="5"/>
        <v>10</v>
      </c>
      <c r="W54" s="428" t="str">
        <f t="shared" si="6"/>
        <v>-</v>
      </c>
    </row>
    <row r="55" s="400" customFormat="1" ht="50.1" customHeight="1" spans="2:2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15" t="s">
        <v>454</v>
      </c>
      <c r="J55" s="79" t="s">
        <v>525</v>
      </c>
      <c r="K55" s="79">
        <v>1280</v>
      </c>
      <c r="L55" s="418">
        <v>4</v>
      </c>
      <c r="M55" s="79">
        <v>4</v>
      </c>
      <c r="N55" s="79"/>
      <c r="O55" s="419"/>
      <c r="P55" s="419"/>
      <c r="Q55" s="419"/>
      <c r="R55" s="419"/>
      <c r="S55" s="419"/>
      <c r="T55" s="439">
        <f t="shared" si="0"/>
        <v>8</v>
      </c>
      <c r="U55" s="83"/>
      <c r="V55" s="440">
        <f t="shared" si="5"/>
        <v>8</v>
      </c>
      <c r="W55" s="441" t="str">
        <f t="shared" si="6"/>
        <v>-</v>
      </c>
    </row>
    <row r="56" s="400" customFormat="1" ht="50.1" customHeight="1" spans="2:2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19" t="s">
        <v>454</v>
      </c>
      <c r="J56" s="65" t="s">
        <v>526</v>
      </c>
      <c r="K56" s="65">
        <v>1280</v>
      </c>
      <c r="L56" s="414">
        <v>2</v>
      </c>
      <c r="M56" s="65">
        <v>7</v>
      </c>
      <c r="N56" s="65"/>
      <c r="O56" s="415">
        <v>1</v>
      </c>
      <c r="P56" s="415">
        <v>3</v>
      </c>
      <c r="Q56" s="415">
        <v>3</v>
      </c>
      <c r="R56" s="415">
        <v>4</v>
      </c>
      <c r="S56" s="415">
        <v>0.53</v>
      </c>
      <c r="T56" s="442">
        <f t="shared" si="0"/>
        <v>9</v>
      </c>
      <c r="U56" s="84"/>
      <c r="V56" s="443">
        <f t="shared" ref="V56" si="7">T56+U56</f>
        <v>9</v>
      </c>
      <c r="W56" s="431">
        <f t="shared" ref="W56" si="8">IF(S56&gt;0,V56/S56*7,"-")</f>
        <v>118.867924528302</v>
      </c>
    </row>
    <row r="57" s="400" customFormat="1" ht="50.1" customHeight="1" spans="2:2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67" t="s">
        <v>441</v>
      </c>
      <c r="J57" s="67" t="s">
        <v>529</v>
      </c>
      <c r="K57" s="67">
        <v>1280</v>
      </c>
      <c r="L57" s="416">
        <v>6</v>
      </c>
      <c r="M57" s="67">
        <v>8</v>
      </c>
      <c r="N57" s="67"/>
      <c r="O57" s="417"/>
      <c r="P57" s="417"/>
      <c r="Q57" s="417"/>
      <c r="R57" s="417"/>
      <c r="S57" s="417"/>
      <c r="T57" s="435">
        <f t="shared" si="0"/>
        <v>14</v>
      </c>
      <c r="U57" s="68"/>
      <c r="V57" s="436">
        <f t="shared" si="5"/>
        <v>14</v>
      </c>
      <c r="W57" s="434" t="str">
        <f t="shared" si="6"/>
        <v>-</v>
      </c>
    </row>
    <row r="58" s="400" customFormat="1" ht="50.1" customHeight="1" spans="2:2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62" t="s">
        <v>441</v>
      </c>
      <c r="J58" s="62" t="s">
        <v>530</v>
      </c>
      <c r="K58" s="62">
        <v>1280</v>
      </c>
      <c r="L58" s="412">
        <v>5</v>
      </c>
      <c r="M58" s="62">
        <v>10</v>
      </c>
      <c r="N58" s="62"/>
      <c r="O58" s="413"/>
      <c r="P58" s="413"/>
      <c r="Q58" s="413"/>
      <c r="R58" s="413"/>
      <c r="S58" s="413"/>
      <c r="T58" s="437">
        <f t="shared" si="0"/>
        <v>15</v>
      </c>
      <c r="U58" s="82"/>
      <c r="V58" s="438">
        <f t="shared" si="5"/>
        <v>15</v>
      </c>
      <c r="W58" s="428" t="str">
        <f t="shared" si="6"/>
        <v>-</v>
      </c>
    </row>
    <row r="59" s="400" customFormat="1" ht="50.1" customHeight="1" spans="2:2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15" t="s">
        <v>454</v>
      </c>
      <c r="J59" s="79" t="s">
        <v>531</v>
      </c>
      <c r="K59" s="79">
        <v>1280</v>
      </c>
      <c r="L59" s="418">
        <v>4</v>
      </c>
      <c r="M59" s="79">
        <v>17</v>
      </c>
      <c r="N59" s="79"/>
      <c r="O59" s="419"/>
      <c r="P59" s="419"/>
      <c r="Q59" s="419"/>
      <c r="R59" s="419"/>
      <c r="S59" s="419"/>
      <c r="T59" s="439">
        <f t="shared" si="0"/>
        <v>21</v>
      </c>
      <c r="U59" s="83"/>
      <c r="V59" s="440">
        <f t="shared" si="5"/>
        <v>21</v>
      </c>
      <c r="W59" s="441" t="str">
        <f t="shared" si="6"/>
        <v>-</v>
      </c>
    </row>
    <row r="60" s="400" customFormat="1" ht="50.1" customHeight="1" spans="2:2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19" t="s">
        <v>454</v>
      </c>
      <c r="J60" s="65" t="s">
        <v>532</v>
      </c>
      <c r="K60" s="65">
        <v>1280</v>
      </c>
      <c r="L60" s="414">
        <v>3</v>
      </c>
      <c r="M60" s="65">
        <v>10</v>
      </c>
      <c r="N60" s="65"/>
      <c r="O60" s="415">
        <v>1</v>
      </c>
      <c r="P60" s="415">
        <v>1</v>
      </c>
      <c r="Q60" s="415">
        <v>3</v>
      </c>
      <c r="R60" s="415">
        <v>3</v>
      </c>
      <c r="S60" s="415">
        <v>0.37</v>
      </c>
      <c r="T60" s="442">
        <f t="shared" si="0"/>
        <v>13</v>
      </c>
      <c r="U60" s="84"/>
      <c r="V60" s="443">
        <f t="shared" ref="V60" si="9">T60+U60</f>
        <v>13</v>
      </c>
      <c r="W60" s="431">
        <f t="shared" ref="W60" si="10">IF(S60&gt;0,V60/S60*7,"-")</f>
        <v>245.945945945946</v>
      </c>
    </row>
    <row r="61" s="400" customFormat="1" ht="50.1" customHeight="1" spans="2:2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86" t="s">
        <v>535</v>
      </c>
      <c r="K61" s="86">
        <v>1180</v>
      </c>
      <c r="L61" s="424">
        <v>12</v>
      </c>
      <c r="M61" s="86">
        <v>50</v>
      </c>
      <c r="N61" s="86"/>
      <c r="O61" s="426"/>
      <c r="P61" s="426"/>
      <c r="Q61" s="426"/>
      <c r="R61" s="426"/>
      <c r="S61" s="426"/>
      <c r="T61" s="446">
        <f t="shared" si="0"/>
        <v>62</v>
      </c>
      <c r="U61" s="87"/>
      <c r="V61" s="447">
        <f t="shared" si="5"/>
        <v>62</v>
      </c>
      <c r="W61" s="445" t="str">
        <f t="shared" si="6"/>
        <v>-</v>
      </c>
    </row>
    <row r="62" s="400" customFormat="1" ht="50.1" customHeight="1" spans="2:2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62" t="s">
        <v>536</v>
      </c>
      <c r="K62" s="62">
        <v>1180</v>
      </c>
      <c r="L62" s="412">
        <v>8</v>
      </c>
      <c r="M62" s="62">
        <v>44</v>
      </c>
      <c r="N62" s="62"/>
      <c r="O62" s="413"/>
      <c r="P62" s="413"/>
      <c r="Q62" s="413"/>
      <c r="R62" s="413"/>
      <c r="S62" s="413"/>
      <c r="T62" s="427">
        <f t="shared" si="0"/>
        <v>52</v>
      </c>
      <c r="U62" s="82"/>
      <c r="V62" s="427">
        <f t="shared" si="5"/>
        <v>52</v>
      </c>
      <c r="W62" s="428" t="str">
        <f t="shared" si="6"/>
        <v>-</v>
      </c>
    </row>
    <row r="63" s="400" customFormat="1" ht="50.1" customHeight="1" spans="2:2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65" t="s">
        <v>537</v>
      </c>
      <c r="K63" s="65">
        <v>1180</v>
      </c>
      <c r="L63" s="414">
        <v>12</v>
      </c>
      <c r="M63" s="65">
        <v>40</v>
      </c>
      <c r="N63" s="65"/>
      <c r="O63" s="415"/>
      <c r="P63" s="415"/>
      <c r="Q63" s="415"/>
      <c r="R63" s="415"/>
      <c r="S63" s="415"/>
      <c r="T63" s="429">
        <f t="shared" si="0"/>
        <v>52</v>
      </c>
      <c r="U63" s="84"/>
      <c r="V63" s="430">
        <f t="shared" si="5"/>
        <v>52</v>
      </c>
      <c r="W63" s="431" t="str">
        <f t="shared" si="6"/>
        <v>-</v>
      </c>
    </row>
    <row r="64" s="400" customFormat="1" ht="50.1" customHeight="1" spans="2:2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95" t="s">
        <v>441</v>
      </c>
      <c r="J64" s="67" t="s">
        <v>540</v>
      </c>
      <c r="K64" s="67">
        <v>1280</v>
      </c>
      <c r="L64" s="416"/>
      <c r="M64" s="67">
        <v>22</v>
      </c>
      <c r="N64" s="67"/>
      <c r="O64" s="420"/>
      <c r="P64" s="420"/>
      <c r="Q64" s="420"/>
      <c r="R64" s="420"/>
      <c r="S64" s="417"/>
      <c r="T64" s="68">
        <f t="shared" si="0"/>
        <v>22</v>
      </c>
      <c r="U64" s="68"/>
      <c r="V64" s="67">
        <f t="shared" si="5"/>
        <v>22</v>
      </c>
      <c r="W64" s="434" t="str">
        <f t="shared" si="6"/>
        <v>-</v>
      </c>
    </row>
    <row r="65" s="400" customFormat="1" ht="50.1" customHeight="1" spans="2:2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94" t="s">
        <v>441</v>
      </c>
      <c r="J65" s="62" t="s">
        <v>541</v>
      </c>
      <c r="K65" s="62">
        <v>1280</v>
      </c>
      <c r="L65" s="412"/>
      <c r="M65" s="62">
        <v>9</v>
      </c>
      <c r="N65" s="62"/>
      <c r="O65" s="421"/>
      <c r="P65" s="421"/>
      <c r="Q65" s="421">
        <v>2</v>
      </c>
      <c r="R65" s="421">
        <v>4</v>
      </c>
      <c r="S65" s="413">
        <v>0.13</v>
      </c>
      <c r="T65" s="62">
        <f t="shared" si="0"/>
        <v>9</v>
      </c>
      <c r="U65" s="82"/>
      <c r="V65" s="62">
        <f t="shared" si="5"/>
        <v>9</v>
      </c>
      <c r="W65" s="428">
        <f t="shared" si="6"/>
        <v>484.615384615385</v>
      </c>
    </row>
    <row r="66" s="400" customFormat="1" ht="50.1" customHeight="1" spans="2:2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81" t="s">
        <v>441</v>
      </c>
      <c r="J66" s="65" t="s">
        <v>542</v>
      </c>
      <c r="K66" s="65">
        <v>1280</v>
      </c>
      <c r="L66" s="414"/>
      <c r="M66" s="65"/>
      <c r="N66" s="65"/>
      <c r="O66" s="423"/>
      <c r="P66" s="423"/>
      <c r="Q66" s="423"/>
      <c r="R66" s="423"/>
      <c r="S66" s="415"/>
      <c r="T66" s="84">
        <f t="shared" si="0"/>
        <v>0</v>
      </c>
      <c r="U66" s="84"/>
      <c r="V66" s="65">
        <f t="shared" si="5"/>
        <v>0</v>
      </c>
      <c r="W66" s="431" t="str">
        <f t="shared" si="6"/>
        <v>-</v>
      </c>
    </row>
    <row r="67" s="400" customFormat="1" ht="50.1" customHeight="1" spans="2:23">
      <c r="B67" s="59" t="s">
        <v>543</v>
      </c>
      <c r="C67" s="59" t="s">
        <v>437</v>
      </c>
      <c r="D67" s="60" t="s">
        <v>544</v>
      </c>
      <c r="E67" s="66"/>
      <c r="F67" s="95" t="s">
        <v>16</v>
      </c>
      <c r="G67" s="95" t="s">
        <v>466</v>
      </c>
      <c r="H67" s="95" t="s">
        <v>444</v>
      </c>
      <c r="I67" s="93" t="s">
        <v>441</v>
      </c>
      <c r="J67" s="67" t="s">
        <v>545</v>
      </c>
      <c r="K67" s="67">
        <v>1280</v>
      </c>
      <c r="L67" s="416">
        <v>10</v>
      </c>
      <c r="M67" s="67">
        <v>21</v>
      </c>
      <c r="N67" s="67"/>
      <c r="O67" s="420"/>
      <c r="P67" s="420"/>
      <c r="Q67" s="420"/>
      <c r="R67" s="420"/>
      <c r="S67" s="417"/>
      <c r="T67" s="68">
        <f t="shared" si="0"/>
        <v>31</v>
      </c>
      <c r="U67" s="68"/>
      <c r="V67" s="67">
        <f t="shared" si="5"/>
        <v>31</v>
      </c>
      <c r="W67" s="434" t="str">
        <f t="shared" si="6"/>
        <v>-</v>
      </c>
    </row>
    <row r="68" s="400" customFormat="1" ht="50.1" customHeight="1" spans="2:23">
      <c r="B68" s="63"/>
      <c r="C68" s="63"/>
      <c r="D68" s="64"/>
      <c r="E68" s="61"/>
      <c r="F68" s="94" t="s">
        <v>17</v>
      </c>
      <c r="G68" s="94" t="s">
        <v>468</v>
      </c>
      <c r="H68" s="94" t="s">
        <v>447</v>
      </c>
      <c r="I68" s="94" t="s">
        <v>441</v>
      </c>
      <c r="J68" s="62" t="s">
        <v>546</v>
      </c>
      <c r="K68" s="62">
        <v>1280</v>
      </c>
      <c r="L68" s="412">
        <v>6</v>
      </c>
      <c r="M68" s="62">
        <v>29</v>
      </c>
      <c r="N68" s="62"/>
      <c r="O68" s="421"/>
      <c r="P68" s="421"/>
      <c r="Q68" s="421"/>
      <c r="R68" s="421"/>
      <c r="S68" s="413"/>
      <c r="T68" s="62">
        <f t="shared" ref="T68:T131" si="11">IF($A$1="补货",L68+M68+N68,L68)</f>
        <v>35</v>
      </c>
      <c r="U68" s="82"/>
      <c r="V68" s="62">
        <f t="shared" si="5"/>
        <v>35</v>
      </c>
      <c r="W68" s="428" t="str">
        <f t="shared" si="6"/>
        <v>-</v>
      </c>
    </row>
    <row r="69" s="400" customFormat="1" ht="50.1" customHeight="1" spans="2:23">
      <c r="B69" s="71"/>
      <c r="C69" s="71"/>
      <c r="D69" s="69"/>
      <c r="E69" s="70"/>
      <c r="F69" s="81" t="s">
        <v>18</v>
      </c>
      <c r="G69" s="81" t="s">
        <v>470</v>
      </c>
      <c r="H69" s="81" t="s">
        <v>450</v>
      </c>
      <c r="I69" s="78" t="s">
        <v>441</v>
      </c>
      <c r="J69" s="65" t="s">
        <v>547</v>
      </c>
      <c r="K69" s="65">
        <v>1280</v>
      </c>
      <c r="L69" s="414">
        <v>9</v>
      </c>
      <c r="M69" s="65">
        <v>5</v>
      </c>
      <c r="N69" s="65"/>
      <c r="O69" s="423"/>
      <c r="P69" s="423">
        <v>1</v>
      </c>
      <c r="Q69" s="423">
        <v>1</v>
      </c>
      <c r="R69" s="423">
        <v>1</v>
      </c>
      <c r="S69" s="415">
        <v>0.12</v>
      </c>
      <c r="T69" s="84">
        <f t="shared" si="11"/>
        <v>14</v>
      </c>
      <c r="U69" s="84"/>
      <c r="V69" s="65">
        <f t="shared" si="5"/>
        <v>14</v>
      </c>
      <c r="W69" s="431">
        <f t="shared" si="6"/>
        <v>816.666666666667</v>
      </c>
    </row>
    <row r="70" s="400" customFormat="1" ht="50.1" customHeight="1" spans="2:2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67" t="s">
        <v>552</v>
      </c>
      <c r="K70" s="67">
        <v>1580</v>
      </c>
      <c r="L70" s="416">
        <v>13</v>
      </c>
      <c r="M70" s="67">
        <v>20</v>
      </c>
      <c r="N70" s="67"/>
      <c r="O70" s="417"/>
      <c r="P70" s="417"/>
      <c r="Q70" s="417">
        <v>1</v>
      </c>
      <c r="R70" s="417">
        <v>1</v>
      </c>
      <c r="S70" s="417">
        <v>0.05</v>
      </c>
      <c r="T70" s="432">
        <f t="shared" si="11"/>
        <v>33</v>
      </c>
      <c r="U70" s="68"/>
      <c r="V70" s="433">
        <f t="shared" si="5"/>
        <v>33</v>
      </c>
      <c r="W70" s="434">
        <f t="shared" si="6"/>
        <v>4620</v>
      </c>
    </row>
    <row r="71" s="400" customFormat="1" ht="50.1" customHeight="1" spans="2:2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62" t="s">
        <v>553</v>
      </c>
      <c r="K71" s="62">
        <v>1580</v>
      </c>
      <c r="L71" s="412">
        <v>8</v>
      </c>
      <c r="M71" s="62">
        <v>20</v>
      </c>
      <c r="N71" s="62"/>
      <c r="O71" s="413"/>
      <c r="P71" s="413"/>
      <c r="Q71" s="413">
        <v>2</v>
      </c>
      <c r="R71" s="413">
        <v>2</v>
      </c>
      <c r="S71" s="413">
        <v>0.1</v>
      </c>
      <c r="T71" s="427">
        <f t="shared" si="11"/>
        <v>28</v>
      </c>
      <c r="U71" s="82"/>
      <c r="V71" s="427">
        <f t="shared" si="5"/>
        <v>28</v>
      </c>
      <c r="W71" s="428">
        <f t="shared" si="6"/>
        <v>1960</v>
      </c>
    </row>
    <row r="72" s="400" customFormat="1" ht="50.1" customHeight="1" spans="2:2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62" t="s">
        <v>554</v>
      </c>
      <c r="K72" s="62">
        <v>1580</v>
      </c>
      <c r="L72" s="412">
        <v>2</v>
      </c>
      <c r="M72" s="62">
        <v>21</v>
      </c>
      <c r="N72" s="62"/>
      <c r="O72" s="413">
        <v>2</v>
      </c>
      <c r="P72" s="413">
        <v>2</v>
      </c>
      <c r="Q72" s="413">
        <v>3</v>
      </c>
      <c r="R72" s="413">
        <v>4</v>
      </c>
      <c r="S72" s="413">
        <v>0.61</v>
      </c>
      <c r="T72" s="427">
        <f t="shared" si="11"/>
        <v>23</v>
      </c>
      <c r="U72" s="82"/>
      <c r="V72" s="427">
        <f t="shared" si="5"/>
        <v>23</v>
      </c>
      <c r="W72" s="428">
        <f t="shared" si="6"/>
        <v>263.934426229508</v>
      </c>
    </row>
    <row r="73" s="400" customFormat="1" ht="50.1" customHeight="1" spans="2:2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62" t="s">
        <v>556</v>
      </c>
      <c r="K73" s="62">
        <v>1580</v>
      </c>
      <c r="L73" s="412">
        <v>3</v>
      </c>
      <c r="M73" s="62">
        <v>20</v>
      </c>
      <c r="N73" s="62"/>
      <c r="O73" s="413"/>
      <c r="P73" s="413">
        <v>3</v>
      </c>
      <c r="Q73" s="413">
        <v>3</v>
      </c>
      <c r="R73" s="413">
        <v>7</v>
      </c>
      <c r="S73" s="413">
        <v>0.42</v>
      </c>
      <c r="T73" s="427">
        <f t="shared" si="11"/>
        <v>23</v>
      </c>
      <c r="U73" s="82"/>
      <c r="V73" s="427">
        <f t="shared" si="5"/>
        <v>23</v>
      </c>
      <c r="W73" s="428">
        <f t="shared" si="6"/>
        <v>383.333333333333</v>
      </c>
    </row>
    <row r="74" s="400" customFormat="1" ht="50.1" customHeight="1" spans="2:2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65" t="s">
        <v>558</v>
      </c>
      <c r="K74" s="65">
        <v>1580</v>
      </c>
      <c r="L74" s="414">
        <v>4</v>
      </c>
      <c r="M74" s="65">
        <v>27</v>
      </c>
      <c r="N74" s="65"/>
      <c r="O74" s="415">
        <v>1</v>
      </c>
      <c r="P74" s="415">
        <v>1</v>
      </c>
      <c r="Q74" s="415">
        <v>3</v>
      </c>
      <c r="R74" s="415">
        <v>7</v>
      </c>
      <c r="S74" s="415">
        <v>0.43</v>
      </c>
      <c r="T74" s="429">
        <f t="shared" si="11"/>
        <v>31</v>
      </c>
      <c r="U74" s="84"/>
      <c r="V74" s="430">
        <f t="shared" si="5"/>
        <v>31</v>
      </c>
      <c r="W74" s="431">
        <f t="shared" si="6"/>
        <v>504.651162790698</v>
      </c>
    </row>
    <row r="75" s="402" customFormat="1" ht="50.1" customHeight="1" spans="2:25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161" t="s">
        <v>441</v>
      </c>
      <c r="J75" s="67" t="s">
        <v>561</v>
      </c>
      <c r="K75" s="67">
        <v>1180</v>
      </c>
      <c r="L75" s="416">
        <v>3</v>
      </c>
      <c r="M75" s="67">
        <v>6</v>
      </c>
      <c r="N75" s="67"/>
      <c r="O75" s="448"/>
      <c r="P75" s="448"/>
      <c r="Q75" s="448"/>
      <c r="R75" s="448"/>
      <c r="S75" s="456"/>
      <c r="T75" s="68">
        <f t="shared" si="11"/>
        <v>9</v>
      </c>
      <c r="U75" s="157"/>
      <c r="V75" s="436">
        <f t="shared" si="5"/>
        <v>9</v>
      </c>
      <c r="W75" s="434" t="str">
        <f t="shared" si="6"/>
        <v>-</v>
      </c>
      <c r="Y75" s="400"/>
    </row>
    <row r="76" s="400" customFormat="1" ht="50.1" customHeight="1" spans="2:2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158" t="s">
        <v>441</v>
      </c>
      <c r="J76" s="62" t="s">
        <v>562</v>
      </c>
      <c r="K76" s="62">
        <v>1180</v>
      </c>
      <c r="L76" s="412">
        <v>2</v>
      </c>
      <c r="M76" s="62">
        <v>3</v>
      </c>
      <c r="N76" s="62"/>
      <c r="O76" s="449">
        <v>1</v>
      </c>
      <c r="P76" s="449">
        <v>1</v>
      </c>
      <c r="Q76" s="449">
        <v>1</v>
      </c>
      <c r="R76" s="449">
        <v>1</v>
      </c>
      <c r="S76" s="457">
        <v>0.27</v>
      </c>
      <c r="T76" s="82">
        <f t="shared" si="11"/>
        <v>5</v>
      </c>
      <c r="U76" s="82"/>
      <c r="V76" s="438">
        <f t="shared" si="5"/>
        <v>5</v>
      </c>
      <c r="W76" s="428">
        <f t="shared" si="6"/>
        <v>129.62962962963</v>
      </c>
    </row>
    <row r="77" s="400" customFormat="1" ht="50.1" customHeight="1" spans="2:2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159" t="s">
        <v>441</v>
      </c>
      <c r="J77" s="83" t="s">
        <v>563</v>
      </c>
      <c r="K77" s="79">
        <v>1180</v>
      </c>
      <c r="L77" s="418">
        <v>3</v>
      </c>
      <c r="M77" s="79">
        <v>6</v>
      </c>
      <c r="N77" s="79"/>
      <c r="O77" s="450"/>
      <c r="P77" s="450"/>
      <c r="Q77" s="450"/>
      <c r="R77" s="450"/>
      <c r="S77" s="458"/>
      <c r="T77" s="82">
        <f t="shared" si="11"/>
        <v>9</v>
      </c>
      <c r="U77" s="82"/>
      <c r="V77" s="438">
        <f t="shared" si="5"/>
        <v>9</v>
      </c>
      <c r="W77" s="428" t="str">
        <f t="shared" si="6"/>
        <v>-</v>
      </c>
    </row>
    <row r="78" s="400" customFormat="1" ht="50.1" customHeight="1" spans="2:2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160" t="s">
        <v>441</v>
      </c>
      <c r="J78" s="65" t="s">
        <v>564</v>
      </c>
      <c r="K78" s="65">
        <v>1180</v>
      </c>
      <c r="L78" s="414">
        <v>2</v>
      </c>
      <c r="M78" s="65">
        <v>10</v>
      </c>
      <c r="N78" s="65"/>
      <c r="O78" s="451"/>
      <c r="P78" s="451"/>
      <c r="Q78" s="451"/>
      <c r="R78" s="451"/>
      <c r="S78" s="460"/>
      <c r="T78" s="84">
        <f t="shared" si="11"/>
        <v>12</v>
      </c>
      <c r="U78" s="84"/>
      <c r="V78" s="443">
        <f t="shared" si="5"/>
        <v>12</v>
      </c>
      <c r="W78" s="431" t="str">
        <f t="shared" si="6"/>
        <v>-</v>
      </c>
    </row>
    <row r="79" s="400" customFormat="1" ht="50.1" customHeight="1" spans="2:2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161" t="s">
        <v>441</v>
      </c>
      <c r="J79" s="86" t="s">
        <v>566</v>
      </c>
      <c r="K79" s="86">
        <v>1180</v>
      </c>
      <c r="L79" s="424">
        <v>4</v>
      </c>
      <c r="M79" s="86">
        <v>6</v>
      </c>
      <c r="N79" s="86"/>
      <c r="O79" s="452"/>
      <c r="P79" s="452"/>
      <c r="Q79" s="452"/>
      <c r="R79" s="452"/>
      <c r="S79" s="467"/>
      <c r="T79" s="87">
        <f t="shared" si="11"/>
        <v>10</v>
      </c>
      <c r="U79" s="87"/>
      <c r="V79" s="444">
        <f t="shared" si="5"/>
        <v>10</v>
      </c>
      <c r="W79" s="445" t="str">
        <f t="shared" si="6"/>
        <v>-</v>
      </c>
    </row>
    <row r="80" s="400" customFormat="1" ht="50.1" customHeight="1" spans="2:2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158" t="s">
        <v>441</v>
      </c>
      <c r="J80" s="453" t="s">
        <v>567</v>
      </c>
      <c r="K80" s="453">
        <v>1180</v>
      </c>
      <c r="L80" s="412">
        <v>4</v>
      </c>
      <c r="M80" s="453">
        <v>6</v>
      </c>
      <c r="N80" s="453"/>
      <c r="O80" s="449"/>
      <c r="P80" s="449"/>
      <c r="Q80" s="449"/>
      <c r="R80" s="449"/>
      <c r="S80" s="457"/>
      <c r="T80" s="82">
        <f t="shared" si="11"/>
        <v>10</v>
      </c>
      <c r="U80" s="82"/>
      <c r="V80" s="438">
        <f t="shared" si="5"/>
        <v>10</v>
      </c>
      <c r="W80" s="428" t="str">
        <f t="shared" si="6"/>
        <v>-</v>
      </c>
    </row>
    <row r="81" s="400" customFormat="1" ht="50.1" customHeight="1" spans="2:2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159" t="s">
        <v>441</v>
      </c>
      <c r="J81" s="454" t="s">
        <v>568</v>
      </c>
      <c r="K81" s="455">
        <v>1180</v>
      </c>
      <c r="L81" s="418">
        <v>2</v>
      </c>
      <c r="M81" s="455">
        <v>12</v>
      </c>
      <c r="N81" s="455"/>
      <c r="O81" s="450"/>
      <c r="P81" s="450"/>
      <c r="Q81" s="450"/>
      <c r="R81" s="450"/>
      <c r="S81" s="458"/>
      <c r="T81" s="82">
        <f t="shared" si="11"/>
        <v>14</v>
      </c>
      <c r="U81" s="82"/>
      <c r="V81" s="438">
        <f t="shared" si="5"/>
        <v>14</v>
      </c>
      <c r="W81" s="428" t="str">
        <f t="shared" si="6"/>
        <v>-</v>
      </c>
    </row>
    <row r="82" s="400" customFormat="1" ht="50.1" customHeight="1" spans="2:2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159" t="s">
        <v>441</v>
      </c>
      <c r="J82" s="65" t="s">
        <v>569</v>
      </c>
      <c r="K82" s="65">
        <v>1180</v>
      </c>
      <c r="L82" s="414">
        <v>4</v>
      </c>
      <c r="M82" s="65"/>
      <c r="N82" s="65"/>
      <c r="O82" s="451"/>
      <c r="P82" s="451"/>
      <c r="Q82" s="451"/>
      <c r="R82" s="451"/>
      <c r="S82" s="460"/>
      <c r="T82" s="84">
        <f t="shared" si="11"/>
        <v>4</v>
      </c>
      <c r="U82" s="84"/>
      <c r="V82" s="443">
        <f t="shared" si="5"/>
        <v>4</v>
      </c>
      <c r="W82" s="431" t="str">
        <f t="shared" si="6"/>
        <v>-</v>
      </c>
    </row>
    <row r="83" s="400" customFormat="1" ht="50.1" customHeight="1" spans="2:2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67" t="s">
        <v>571</v>
      </c>
      <c r="K83" s="67">
        <v>1280</v>
      </c>
      <c r="L83" s="416">
        <v>5</v>
      </c>
      <c r="M83" s="67">
        <v>11</v>
      </c>
      <c r="N83" s="67"/>
      <c r="O83" s="456"/>
      <c r="P83" s="456">
        <v>1</v>
      </c>
      <c r="Q83" s="456">
        <v>1</v>
      </c>
      <c r="R83" s="456">
        <v>1</v>
      </c>
      <c r="S83" s="456">
        <v>0.12</v>
      </c>
      <c r="T83" s="435">
        <f t="shared" si="11"/>
        <v>16</v>
      </c>
      <c r="U83" s="68"/>
      <c r="V83" s="436">
        <f t="shared" si="5"/>
        <v>16</v>
      </c>
      <c r="W83" s="434">
        <f t="shared" si="6"/>
        <v>933.333333333333</v>
      </c>
    </row>
    <row r="84" s="400" customFormat="1" ht="50.1" customHeight="1" spans="2:2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62" t="s">
        <v>572</v>
      </c>
      <c r="K84" s="62">
        <v>1280</v>
      </c>
      <c r="L84" s="412">
        <v>6</v>
      </c>
      <c r="M84" s="62">
        <v>10</v>
      </c>
      <c r="N84" s="62"/>
      <c r="O84" s="457">
        <v>1</v>
      </c>
      <c r="P84" s="457">
        <v>5</v>
      </c>
      <c r="Q84" s="457">
        <v>8</v>
      </c>
      <c r="R84" s="457">
        <v>9</v>
      </c>
      <c r="S84" s="457">
        <v>0.92</v>
      </c>
      <c r="T84" s="437">
        <f t="shared" si="11"/>
        <v>16</v>
      </c>
      <c r="U84" s="82"/>
      <c r="V84" s="438">
        <f t="shared" si="5"/>
        <v>16</v>
      </c>
      <c r="W84" s="428">
        <f t="shared" si="6"/>
        <v>121.739130434783</v>
      </c>
    </row>
    <row r="85" s="400" customFormat="1" ht="50.1" customHeight="1" spans="2:2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455" t="s">
        <v>573</v>
      </c>
      <c r="K85" s="455">
        <v>1280</v>
      </c>
      <c r="L85" s="418">
        <v>6</v>
      </c>
      <c r="M85" s="455"/>
      <c r="N85" s="455"/>
      <c r="O85" s="458">
        <v>1</v>
      </c>
      <c r="P85" s="458">
        <v>15</v>
      </c>
      <c r="Q85" s="458">
        <v>23</v>
      </c>
      <c r="R85" s="458">
        <v>25</v>
      </c>
      <c r="S85" s="458">
        <v>2.39</v>
      </c>
      <c r="T85" s="439">
        <f t="shared" si="11"/>
        <v>6</v>
      </c>
      <c r="U85" s="83"/>
      <c r="V85" s="440">
        <f t="shared" si="5"/>
        <v>6</v>
      </c>
      <c r="W85" s="441">
        <f t="shared" si="6"/>
        <v>17.5732217573222</v>
      </c>
    </row>
    <row r="86" s="400" customFormat="1" ht="50.1" customHeight="1" spans="2:2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459" t="s">
        <v>574</v>
      </c>
      <c r="K86" s="459">
        <v>1280</v>
      </c>
      <c r="L86" s="414">
        <v>8</v>
      </c>
      <c r="M86" s="459"/>
      <c r="N86" s="459"/>
      <c r="O86" s="460">
        <v>3</v>
      </c>
      <c r="P86" s="460">
        <v>10</v>
      </c>
      <c r="Q86" s="460">
        <v>20</v>
      </c>
      <c r="R86" s="460">
        <v>22</v>
      </c>
      <c r="S86" s="460">
        <v>2.19</v>
      </c>
      <c r="T86" s="442">
        <f t="shared" si="11"/>
        <v>8</v>
      </c>
      <c r="U86" s="84"/>
      <c r="V86" s="443">
        <f t="shared" si="5"/>
        <v>8</v>
      </c>
      <c r="W86" s="431">
        <f t="shared" si="6"/>
        <v>25.5707762557078</v>
      </c>
    </row>
    <row r="87" s="400" customFormat="1" ht="50.1" customHeight="1" spans="2:2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67" t="s">
        <v>577</v>
      </c>
      <c r="K87" s="67">
        <v>1380</v>
      </c>
      <c r="L87" s="416">
        <v>14</v>
      </c>
      <c r="M87" s="67">
        <v>5</v>
      </c>
      <c r="N87" s="67"/>
      <c r="O87" s="456"/>
      <c r="P87" s="456">
        <v>8</v>
      </c>
      <c r="Q87" s="456">
        <v>17</v>
      </c>
      <c r="R87" s="456">
        <v>25</v>
      </c>
      <c r="S87" s="456">
        <v>1.54</v>
      </c>
      <c r="T87" s="432">
        <f t="shared" si="11"/>
        <v>19</v>
      </c>
      <c r="U87" s="68"/>
      <c r="V87" s="433">
        <f t="shared" si="5"/>
        <v>19</v>
      </c>
      <c r="W87" s="434">
        <f t="shared" ref="W87:W95" si="12">IF(S87&gt;0,V87/S87*7,"-")</f>
        <v>86.3636363636364</v>
      </c>
    </row>
    <row r="88" s="400" customFormat="1" ht="50.1" customHeight="1" spans="2:2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62" t="s">
        <v>578</v>
      </c>
      <c r="K88" s="62">
        <v>1380</v>
      </c>
      <c r="L88" s="412">
        <v>21</v>
      </c>
      <c r="M88" s="62">
        <v>55</v>
      </c>
      <c r="N88" s="62"/>
      <c r="O88" s="457">
        <v>3</v>
      </c>
      <c r="P88" s="457">
        <v>21</v>
      </c>
      <c r="Q88" s="457">
        <v>43</v>
      </c>
      <c r="R88" s="457">
        <v>57</v>
      </c>
      <c r="S88" s="457">
        <v>4.66</v>
      </c>
      <c r="T88" s="427">
        <f t="shared" si="11"/>
        <v>76</v>
      </c>
      <c r="U88" s="82"/>
      <c r="V88" s="427">
        <f t="shared" ref="V88:V95" si="13">T88+U88</f>
        <v>76</v>
      </c>
      <c r="W88" s="428">
        <f t="shared" si="12"/>
        <v>114.163090128755</v>
      </c>
    </row>
    <row r="89" s="400" customFormat="1" ht="50.1" customHeight="1" spans="2:2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65" t="s">
        <v>579</v>
      </c>
      <c r="K89" s="65">
        <v>1380</v>
      </c>
      <c r="L89" s="414">
        <v>11</v>
      </c>
      <c r="M89" s="65">
        <v>32</v>
      </c>
      <c r="N89" s="65"/>
      <c r="O89" s="460">
        <v>4</v>
      </c>
      <c r="P89" s="460">
        <v>20</v>
      </c>
      <c r="Q89" s="460">
        <v>31</v>
      </c>
      <c r="R89" s="460">
        <v>48</v>
      </c>
      <c r="S89" s="460">
        <v>3.83</v>
      </c>
      <c r="T89" s="429">
        <f t="shared" si="11"/>
        <v>43</v>
      </c>
      <c r="U89" s="84"/>
      <c r="V89" s="430">
        <f t="shared" si="13"/>
        <v>43</v>
      </c>
      <c r="W89" s="431">
        <f t="shared" si="12"/>
        <v>78.5900783289817</v>
      </c>
    </row>
    <row r="90" s="400" customFormat="1" ht="50.1" customHeight="1" spans="2:23">
      <c r="B90" s="59" t="s">
        <v>580</v>
      </c>
      <c r="C90" s="59" t="s">
        <v>473</v>
      </c>
      <c r="D90" s="60" t="s">
        <v>581</v>
      </c>
      <c r="E90" s="66"/>
      <c r="F90" s="95" t="s">
        <v>16</v>
      </c>
      <c r="G90" s="95" t="s">
        <v>466</v>
      </c>
      <c r="H90" s="95" t="s">
        <v>444</v>
      </c>
      <c r="I90" s="461" t="s">
        <v>454</v>
      </c>
      <c r="J90" s="67" t="s">
        <v>582</v>
      </c>
      <c r="K90" s="67">
        <v>1280</v>
      </c>
      <c r="L90" s="416"/>
      <c r="M90" s="67">
        <v>6</v>
      </c>
      <c r="N90" s="67"/>
      <c r="O90" s="448"/>
      <c r="P90" s="448"/>
      <c r="Q90" s="448"/>
      <c r="R90" s="448"/>
      <c r="S90" s="456"/>
      <c r="T90" s="68">
        <f t="shared" si="11"/>
        <v>6</v>
      </c>
      <c r="U90" s="68"/>
      <c r="V90" s="67">
        <f t="shared" si="13"/>
        <v>6</v>
      </c>
      <c r="W90" s="434" t="str">
        <f t="shared" si="12"/>
        <v>-</v>
      </c>
    </row>
    <row r="91" s="400" customFormat="1" ht="50.1" customHeight="1" spans="2:23">
      <c r="B91" s="63"/>
      <c r="C91" s="63"/>
      <c r="D91" s="64"/>
      <c r="E91" s="61"/>
      <c r="F91" s="94" t="s">
        <v>17</v>
      </c>
      <c r="G91" s="94" t="s">
        <v>468</v>
      </c>
      <c r="H91" s="94" t="s">
        <v>447</v>
      </c>
      <c r="I91" s="462" t="s">
        <v>454</v>
      </c>
      <c r="J91" s="62" t="s">
        <v>583</v>
      </c>
      <c r="K91" s="62">
        <v>1280</v>
      </c>
      <c r="L91" s="412"/>
      <c r="M91" s="62"/>
      <c r="N91" s="62"/>
      <c r="O91" s="449"/>
      <c r="P91" s="449"/>
      <c r="Q91" s="449"/>
      <c r="R91" s="449"/>
      <c r="S91" s="457"/>
      <c r="T91" s="82">
        <f t="shared" si="11"/>
        <v>0</v>
      </c>
      <c r="U91" s="82"/>
      <c r="V91" s="62">
        <f t="shared" si="13"/>
        <v>0</v>
      </c>
      <c r="W91" s="428" t="str">
        <f t="shared" si="12"/>
        <v>-</v>
      </c>
    </row>
    <row r="92" s="400" customFormat="1" ht="50.1" customHeight="1" spans="2:23">
      <c r="B92" s="71"/>
      <c r="C92" s="71"/>
      <c r="D92" s="69"/>
      <c r="E92" s="70"/>
      <c r="F92" s="81" t="s">
        <v>18</v>
      </c>
      <c r="G92" s="81" t="s">
        <v>470</v>
      </c>
      <c r="H92" s="81" t="s">
        <v>450</v>
      </c>
      <c r="I92" s="214" t="s">
        <v>454</v>
      </c>
      <c r="J92" s="65" t="s">
        <v>584</v>
      </c>
      <c r="K92" s="65">
        <v>1280</v>
      </c>
      <c r="L92" s="414"/>
      <c r="M92" s="65"/>
      <c r="N92" s="65"/>
      <c r="O92" s="451"/>
      <c r="P92" s="451"/>
      <c r="Q92" s="451"/>
      <c r="R92" s="451"/>
      <c r="S92" s="460"/>
      <c r="T92" s="84">
        <f t="shared" si="11"/>
        <v>0</v>
      </c>
      <c r="U92" s="84"/>
      <c r="V92" s="65">
        <f t="shared" si="13"/>
        <v>0</v>
      </c>
      <c r="W92" s="431" t="str">
        <f t="shared" si="12"/>
        <v>-</v>
      </c>
    </row>
    <row r="93" s="402" customFormat="1" ht="50.1" customHeight="1" spans="2:25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463" t="s">
        <v>454</v>
      </c>
      <c r="J93" s="67" t="s">
        <v>587</v>
      </c>
      <c r="K93" s="67">
        <v>1280</v>
      </c>
      <c r="L93" s="416"/>
      <c r="M93" s="67">
        <v>4</v>
      </c>
      <c r="N93" s="67"/>
      <c r="O93" s="420"/>
      <c r="P93" s="420"/>
      <c r="Q93" s="420"/>
      <c r="R93" s="420"/>
      <c r="S93" s="417"/>
      <c r="T93" s="68">
        <f t="shared" si="11"/>
        <v>4</v>
      </c>
      <c r="U93" s="157"/>
      <c r="V93" s="67">
        <f t="shared" si="13"/>
        <v>4</v>
      </c>
      <c r="W93" s="434" t="str">
        <f t="shared" si="12"/>
        <v>-</v>
      </c>
      <c r="Y93" s="400"/>
    </row>
    <row r="94" s="400" customFormat="1" ht="50.1" customHeight="1" spans="2:2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464" t="s">
        <v>454</v>
      </c>
      <c r="J94" s="62" t="s">
        <v>588</v>
      </c>
      <c r="K94" s="62">
        <v>1280</v>
      </c>
      <c r="L94" s="412"/>
      <c r="M94" s="62">
        <v>3</v>
      </c>
      <c r="N94" s="62"/>
      <c r="O94" s="421"/>
      <c r="P94" s="421"/>
      <c r="Q94" s="421"/>
      <c r="R94" s="421"/>
      <c r="S94" s="413"/>
      <c r="T94" s="62">
        <f t="shared" si="11"/>
        <v>3</v>
      </c>
      <c r="U94" s="82"/>
      <c r="V94" s="62">
        <f t="shared" si="13"/>
        <v>3</v>
      </c>
      <c r="W94" s="428" t="str">
        <f t="shared" si="12"/>
        <v>-</v>
      </c>
    </row>
    <row r="95" s="400" customFormat="1" ht="50.1" customHeight="1" spans="2:2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465" t="s">
        <v>454</v>
      </c>
      <c r="J95" s="79" t="s">
        <v>589</v>
      </c>
      <c r="K95" s="79">
        <v>1280</v>
      </c>
      <c r="L95" s="418"/>
      <c r="M95" s="79"/>
      <c r="N95" s="79"/>
      <c r="O95" s="422"/>
      <c r="P95" s="422"/>
      <c r="Q95" s="422"/>
      <c r="R95" s="422"/>
      <c r="S95" s="419"/>
      <c r="T95" s="62">
        <f t="shared" si="11"/>
        <v>0</v>
      </c>
      <c r="U95" s="82"/>
      <c r="V95" s="62">
        <f t="shared" si="13"/>
        <v>0</v>
      </c>
      <c r="W95" s="428" t="str">
        <f t="shared" si="12"/>
        <v>-</v>
      </c>
    </row>
    <row r="96" s="400" customFormat="1" ht="50.1" customHeight="1" spans="2:2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216" t="s">
        <v>454</v>
      </c>
      <c r="J96" s="65" t="s">
        <v>590</v>
      </c>
      <c r="K96" s="65">
        <v>1280</v>
      </c>
      <c r="L96" s="414"/>
      <c r="M96" s="65">
        <v>15</v>
      </c>
      <c r="N96" s="65"/>
      <c r="O96" s="423"/>
      <c r="P96" s="423">
        <v>1</v>
      </c>
      <c r="Q96" s="423">
        <v>3</v>
      </c>
      <c r="R96" s="423">
        <v>4</v>
      </c>
      <c r="S96" s="415">
        <v>0.24</v>
      </c>
      <c r="T96" s="84">
        <f t="shared" si="11"/>
        <v>15</v>
      </c>
      <c r="U96" s="84"/>
      <c r="V96" s="65">
        <f t="shared" ref="V96:V134" si="14">T96+U96</f>
        <v>15</v>
      </c>
      <c r="W96" s="431">
        <f t="shared" ref="W96:W134" si="15">IF(S96&gt;0,V96/S96*7,"-")</f>
        <v>437.5</v>
      </c>
    </row>
    <row r="97" s="400" customFormat="1" ht="50.1" customHeight="1" spans="2:2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67" t="s">
        <v>593</v>
      </c>
      <c r="K97" s="67">
        <v>1280</v>
      </c>
      <c r="L97" s="416"/>
      <c r="M97" s="67">
        <v>7</v>
      </c>
      <c r="N97" s="67"/>
      <c r="O97" s="417"/>
      <c r="P97" s="417"/>
      <c r="Q97" s="417"/>
      <c r="R97" s="417"/>
      <c r="S97" s="417"/>
      <c r="T97" s="432">
        <f t="shared" si="11"/>
        <v>7</v>
      </c>
      <c r="U97" s="68"/>
      <c r="V97" s="433">
        <f t="shared" si="14"/>
        <v>7</v>
      </c>
      <c r="W97" s="434" t="str">
        <f t="shared" si="15"/>
        <v>-</v>
      </c>
    </row>
    <row r="98" s="400" customFormat="1" ht="50.1" customHeight="1" spans="2:2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62" t="s">
        <v>594</v>
      </c>
      <c r="K98" s="62">
        <v>1280</v>
      </c>
      <c r="L98" s="412"/>
      <c r="M98" s="62">
        <v>7</v>
      </c>
      <c r="N98" s="62"/>
      <c r="O98" s="413"/>
      <c r="P98" s="413"/>
      <c r="Q98" s="413">
        <v>1</v>
      </c>
      <c r="R98" s="413">
        <v>1</v>
      </c>
      <c r="S98" s="413">
        <v>0.05</v>
      </c>
      <c r="T98" s="427">
        <f t="shared" si="11"/>
        <v>7</v>
      </c>
      <c r="U98" s="82"/>
      <c r="V98" s="427">
        <f t="shared" si="14"/>
        <v>7</v>
      </c>
      <c r="W98" s="428">
        <f t="shared" si="15"/>
        <v>980</v>
      </c>
    </row>
    <row r="99" s="400" customFormat="1" ht="50.1" customHeight="1" spans="2:2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65" t="s">
        <v>595</v>
      </c>
      <c r="K99" s="65">
        <v>1280</v>
      </c>
      <c r="L99" s="414"/>
      <c r="M99" s="65">
        <v>10</v>
      </c>
      <c r="N99" s="65"/>
      <c r="O99" s="415"/>
      <c r="P99" s="415">
        <v>1</v>
      </c>
      <c r="Q99" s="415">
        <v>1</v>
      </c>
      <c r="R99" s="415">
        <v>1</v>
      </c>
      <c r="S99" s="415">
        <v>0.12</v>
      </c>
      <c r="T99" s="429">
        <f t="shared" si="11"/>
        <v>10</v>
      </c>
      <c r="U99" s="84"/>
      <c r="V99" s="430">
        <f t="shared" si="14"/>
        <v>10</v>
      </c>
      <c r="W99" s="431">
        <f t="shared" si="15"/>
        <v>583.333333333333</v>
      </c>
    </row>
    <row r="100" s="400" customFormat="1" ht="50.1" customHeight="1" spans="2:23">
      <c r="B100" s="59" t="s">
        <v>596</v>
      </c>
      <c r="C100" s="173" t="s">
        <v>473</v>
      </c>
      <c r="D100" s="174" t="s">
        <v>597</v>
      </c>
      <c r="E100" s="66"/>
      <c r="F100" s="95" t="s">
        <v>16</v>
      </c>
      <c r="G100" s="95" t="s">
        <v>466</v>
      </c>
      <c r="H100" s="95" t="s">
        <v>444</v>
      </c>
      <c r="I100" s="463" t="s">
        <v>454</v>
      </c>
      <c r="J100" s="67" t="s">
        <v>598</v>
      </c>
      <c r="K100" s="67">
        <v>999</v>
      </c>
      <c r="L100" s="416"/>
      <c r="M100" s="67"/>
      <c r="N100" s="67"/>
      <c r="O100" s="420"/>
      <c r="P100" s="420"/>
      <c r="Q100" s="420"/>
      <c r="R100" s="420">
        <v>2</v>
      </c>
      <c r="S100" s="417">
        <v>0.03</v>
      </c>
      <c r="T100" s="68">
        <f t="shared" si="11"/>
        <v>0</v>
      </c>
      <c r="U100" s="68"/>
      <c r="V100" s="67">
        <f t="shared" si="14"/>
        <v>0</v>
      </c>
      <c r="W100" s="434">
        <f t="shared" si="15"/>
        <v>0</v>
      </c>
    </row>
    <row r="101" s="400" customFormat="1" ht="50.1" customHeight="1" spans="2:23">
      <c r="B101" s="63"/>
      <c r="C101" s="63"/>
      <c r="D101" s="166"/>
      <c r="E101" s="61"/>
      <c r="F101" s="94" t="s">
        <v>17</v>
      </c>
      <c r="G101" s="94" t="s">
        <v>468</v>
      </c>
      <c r="H101" s="94" t="s">
        <v>447</v>
      </c>
      <c r="I101" s="462" t="s">
        <v>454</v>
      </c>
      <c r="J101" s="62" t="s">
        <v>599</v>
      </c>
      <c r="K101" s="62">
        <v>1080</v>
      </c>
      <c r="L101" s="412"/>
      <c r="M101" s="62"/>
      <c r="N101" s="62"/>
      <c r="O101" s="421"/>
      <c r="P101" s="421"/>
      <c r="Q101" s="421"/>
      <c r="R101" s="421"/>
      <c r="S101" s="413"/>
      <c r="T101" s="82">
        <f t="shared" si="11"/>
        <v>0</v>
      </c>
      <c r="U101" s="82"/>
      <c r="V101" s="62">
        <f t="shared" si="14"/>
        <v>0</v>
      </c>
      <c r="W101" s="428" t="str">
        <f t="shared" si="15"/>
        <v>-</v>
      </c>
    </row>
    <row r="102" s="400" customFormat="1" ht="50.1" customHeight="1" spans="2:23">
      <c r="B102" s="71"/>
      <c r="C102" s="168"/>
      <c r="D102" s="166"/>
      <c r="E102" s="61"/>
      <c r="F102" s="81" t="s">
        <v>18</v>
      </c>
      <c r="G102" s="81" t="s">
        <v>470</v>
      </c>
      <c r="H102" s="81" t="s">
        <v>450</v>
      </c>
      <c r="I102" s="216" t="s">
        <v>454</v>
      </c>
      <c r="J102" s="466" t="s">
        <v>600</v>
      </c>
      <c r="K102" s="466">
        <v>1080</v>
      </c>
      <c r="L102" s="414"/>
      <c r="M102" s="466"/>
      <c r="N102" s="466"/>
      <c r="O102" s="423"/>
      <c r="P102" s="423"/>
      <c r="Q102" s="423"/>
      <c r="R102" s="423"/>
      <c r="S102" s="415"/>
      <c r="T102" s="84">
        <f t="shared" si="11"/>
        <v>0</v>
      </c>
      <c r="U102" s="84"/>
      <c r="V102" s="65">
        <f t="shared" si="14"/>
        <v>0</v>
      </c>
      <c r="W102" s="431" t="str">
        <f t="shared" si="15"/>
        <v>-</v>
      </c>
    </row>
    <row r="103" s="400" customFormat="1" ht="50.1" customHeight="1" spans="2:2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67" t="s">
        <v>604</v>
      </c>
      <c r="K103" s="67">
        <v>899</v>
      </c>
      <c r="L103" s="416"/>
      <c r="M103" s="67">
        <v>6</v>
      </c>
      <c r="N103" s="67"/>
      <c r="O103" s="417"/>
      <c r="P103" s="417"/>
      <c r="Q103" s="417"/>
      <c r="R103" s="417"/>
      <c r="S103" s="417"/>
      <c r="T103" s="432">
        <f t="shared" si="11"/>
        <v>6</v>
      </c>
      <c r="U103" s="68"/>
      <c r="V103" s="433">
        <f t="shared" si="14"/>
        <v>6</v>
      </c>
      <c r="W103" s="434" t="str">
        <f t="shared" si="15"/>
        <v>-</v>
      </c>
    </row>
    <row r="104" s="400" customFormat="1" ht="50.1" customHeight="1" spans="2:2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62" t="s">
        <v>606</v>
      </c>
      <c r="K104" s="62">
        <v>899</v>
      </c>
      <c r="L104" s="412"/>
      <c r="M104" s="62">
        <v>4</v>
      </c>
      <c r="N104" s="62"/>
      <c r="O104" s="413"/>
      <c r="P104" s="413"/>
      <c r="Q104" s="413"/>
      <c r="R104" s="413"/>
      <c r="S104" s="413"/>
      <c r="T104" s="427">
        <f t="shared" si="11"/>
        <v>4</v>
      </c>
      <c r="U104" s="82"/>
      <c r="V104" s="427">
        <f t="shared" si="14"/>
        <v>4</v>
      </c>
      <c r="W104" s="428" t="str">
        <f t="shared" si="15"/>
        <v>-</v>
      </c>
    </row>
    <row r="105" s="400" customFormat="1" ht="50.1" customHeight="1" spans="2:2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466" t="s">
        <v>608</v>
      </c>
      <c r="K105" s="466">
        <v>899</v>
      </c>
      <c r="L105" s="414"/>
      <c r="M105" s="466"/>
      <c r="N105" s="466"/>
      <c r="O105" s="415"/>
      <c r="P105" s="415"/>
      <c r="Q105" s="415">
        <v>3</v>
      </c>
      <c r="R105" s="415">
        <v>3</v>
      </c>
      <c r="S105" s="415">
        <v>0.15</v>
      </c>
      <c r="T105" s="429">
        <f t="shared" si="11"/>
        <v>0</v>
      </c>
      <c r="U105" s="84"/>
      <c r="V105" s="430">
        <f t="shared" si="14"/>
        <v>0</v>
      </c>
      <c r="W105" s="431">
        <f t="shared" si="15"/>
        <v>0</v>
      </c>
    </row>
    <row r="106" s="400" customFormat="1" ht="50.1" customHeight="1" spans="2:2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67" t="s">
        <v>611</v>
      </c>
      <c r="K106" s="67">
        <v>1280</v>
      </c>
      <c r="L106" s="416">
        <v>6</v>
      </c>
      <c r="M106" s="67">
        <v>19</v>
      </c>
      <c r="N106" s="67"/>
      <c r="O106" s="417"/>
      <c r="P106" s="417"/>
      <c r="Q106" s="417">
        <v>1</v>
      </c>
      <c r="R106" s="417">
        <v>1</v>
      </c>
      <c r="S106" s="417">
        <v>0.05</v>
      </c>
      <c r="T106" s="432">
        <f t="shared" si="11"/>
        <v>25</v>
      </c>
      <c r="U106" s="68"/>
      <c r="V106" s="433">
        <f t="shared" si="14"/>
        <v>25</v>
      </c>
      <c r="W106" s="434">
        <f t="shared" si="15"/>
        <v>3500</v>
      </c>
    </row>
    <row r="107" s="400" customFormat="1" ht="50.1" customHeight="1" spans="2:2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62" t="s">
        <v>612</v>
      </c>
      <c r="K107" s="62">
        <v>1280</v>
      </c>
      <c r="L107" s="412">
        <v>13</v>
      </c>
      <c r="M107" s="62">
        <v>8</v>
      </c>
      <c r="N107" s="62"/>
      <c r="O107" s="413"/>
      <c r="P107" s="413"/>
      <c r="Q107" s="413"/>
      <c r="R107" s="413">
        <v>1</v>
      </c>
      <c r="S107" s="413">
        <v>0.02</v>
      </c>
      <c r="T107" s="427">
        <f t="shared" si="11"/>
        <v>21</v>
      </c>
      <c r="U107" s="82"/>
      <c r="V107" s="427">
        <f t="shared" si="14"/>
        <v>21</v>
      </c>
      <c r="W107" s="428">
        <f t="shared" si="15"/>
        <v>7350</v>
      </c>
    </row>
    <row r="108" s="400" customFormat="1" ht="50.1" customHeight="1" spans="2:2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459" t="s">
        <v>614</v>
      </c>
      <c r="K108" s="459">
        <v>1280</v>
      </c>
      <c r="L108" s="414">
        <v>1</v>
      </c>
      <c r="M108" s="459">
        <v>8</v>
      </c>
      <c r="N108" s="459"/>
      <c r="O108" s="415"/>
      <c r="P108" s="415"/>
      <c r="Q108" s="415">
        <v>2</v>
      </c>
      <c r="R108" s="415">
        <v>4</v>
      </c>
      <c r="S108" s="415">
        <v>0.13</v>
      </c>
      <c r="T108" s="429">
        <f t="shared" si="11"/>
        <v>9</v>
      </c>
      <c r="U108" s="84"/>
      <c r="V108" s="430">
        <f t="shared" si="14"/>
        <v>9</v>
      </c>
      <c r="W108" s="431">
        <f t="shared" si="15"/>
        <v>484.615384615385</v>
      </c>
    </row>
    <row r="109" s="400" customFormat="1" ht="50.1" customHeight="1" spans="2:2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461" t="s">
        <v>454</v>
      </c>
      <c r="J109" s="67" t="s">
        <v>617</v>
      </c>
      <c r="K109" s="67">
        <v>1280</v>
      </c>
      <c r="L109" s="416"/>
      <c r="M109" s="67"/>
      <c r="N109" s="67"/>
      <c r="O109" s="420"/>
      <c r="P109" s="420"/>
      <c r="Q109" s="420"/>
      <c r="R109" s="420">
        <v>6</v>
      </c>
      <c r="S109" s="417">
        <v>0.09</v>
      </c>
      <c r="T109" s="68">
        <f t="shared" si="11"/>
        <v>0</v>
      </c>
      <c r="U109" s="68"/>
      <c r="V109" s="67">
        <f t="shared" si="14"/>
        <v>0</v>
      </c>
      <c r="W109" s="434">
        <f t="shared" si="15"/>
        <v>0</v>
      </c>
    </row>
    <row r="110" s="400" customFormat="1" ht="50.1" customHeight="1" spans="2:2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462" t="s">
        <v>454</v>
      </c>
      <c r="J110" s="62" t="s">
        <v>618</v>
      </c>
      <c r="K110" s="62">
        <v>1280</v>
      </c>
      <c r="L110" s="412"/>
      <c r="M110" s="62"/>
      <c r="N110" s="62"/>
      <c r="O110" s="421"/>
      <c r="P110" s="421"/>
      <c r="Q110" s="421">
        <v>5</v>
      </c>
      <c r="R110" s="421">
        <v>10</v>
      </c>
      <c r="S110" s="413">
        <v>0.33</v>
      </c>
      <c r="T110" s="62">
        <f t="shared" si="11"/>
        <v>0</v>
      </c>
      <c r="U110" s="82"/>
      <c r="V110" s="62">
        <f t="shared" si="14"/>
        <v>0</v>
      </c>
      <c r="W110" s="428">
        <f t="shared" si="15"/>
        <v>0</v>
      </c>
    </row>
    <row r="111" s="400" customFormat="1" ht="50.1" customHeight="1" spans="2:2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214" t="s">
        <v>454</v>
      </c>
      <c r="J111" s="65" t="s">
        <v>619</v>
      </c>
      <c r="K111" s="65">
        <v>1280</v>
      </c>
      <c r="L111" s="414"/>
      <c r="M111" s="65">
        <v>16</v>
      </c>
      <c r="N111" s="65"/>
      <c r="O111" s="423"/>
      <c r="P111" s="423"/>
      <c r="Q111" s="423">
        <v>2</v>
      </c>
      <c r="R111" s="423">
        <v>5</v>
      </c>
      <c r="S111" s="415">
        <v>0.15</v>
      </c>
      <c r="T111" s="84">
        <f t="shared" si="11"/>
        <v>16</v>
      </c>
      <c r="U111" s="84"/>
      <c r="V111" s="65">
        <f t="shared" si="14"/>
        <v>16</v>
      </c>
      <c r="W111" s="431">
        <f t="shared" si="15"/>
        <v>746.666666666667</v>
      </c>
    </row>
    <row r="112" s="400" customFormat="1" ht="50.1" customHeight="1" spans="2:23">
      <c r="B112" s="63"/>
      <c r="C112" s="59" t="s">
        <v>473</v>
      </c>
      <c r="D112" s="162" t="s">
        <v>620</v>
      </c>
      <c r="E112" s="387"/>
      <c r="F112" s="95" t="s">
        <v>16</v>
      </c>
      <c r="G112" s="95" t="s">
        <v>466</v>
      </c>
      <c r="H112" s="95" t="s">
        <v>444</v>
      </c>
      <c r="I112" s="463" t="s">
        <v>454</v>
      </c>
      <c r="J112" s="67" t="s">
        <v>621</v>
      </c>
      <c r="K112" s="67">
        <v>1280</v>
      </c>
      <c r="L112" s="416"/>
      <c r="M112" s="67"/>
      <c r="N112" s="67"/>
      <c r="O112" s="420"/>
      <c r="P112" s="420"/>
      <c r="Q112" s="420"/>
      <c r="R112" s="420"/>
      <c r="S112" s="417"/>
      <c r="T112" s="68">
        <f t="shared" si="11"/>
        <v>0</v>
      </c>
      <c r="U112" s="68"/>
      <c r="V112" s="67">
        <f t="shared" si="14"/>
        <v>0</v>
      </c>
      <c r="W112" s="434" t="str">
        <f t="shared" si="15"/>
        <v>-</v>
      </c>
    </row>
    <row r="113" s="400" customFormat="1" ht="50.1" customHeight="1" spans="2:23">
      <c r="B113" s="63"/>
      <c r="C113" s="63"/>
      <c r="D113" s="164"/>
      <c r="E113" s="74"/>
      <c r="F113" s="94" t="s">
        <v>17</v>
      </c>
      <c r="G113" s="94" t="s">
        <v>468</v>
      </c>
      <c r="H113" s="94" t="s">
        <v>447</v>
      </c>
      <c r="I113" s="462" t="s">
        <v>454</v>
      </c>
      <c r="J113" s="62" t="s">
        <v>622</v>
      </c>
      <c r="K113" s="62">
        <v>1280</v>
      </c>
      <c r="L113" s="412"/>
      <c r="M113" s="62">
        <v>8</v>
      </c>
      <c r="N113" s="62"/>
      <c r="O113" s="421">
        <v>1</v>
      </c>
      <c r="P113" s="421">
        <v>1</v>
      </c>
      <c r="Q113" s="421">
        <v>2</v>
      </c>
      <c r="R113" s="421">
        <v>5</v>
      </c>
      <c r="S113" s="413">
        <v>0.37</v>
      </c>
      <c r="T113" s="82">
        <f t="shared" si="11"/>
        <v>8</v>
      </c>
      <c r="U113" s="82"/>
      <c r="V113" s="62">
        <f t="shared" si="14"/>
        <v>8</v>
      </c>
      <c r="W113" s="428">
        <f t="shared" si="15"/>
        <v>151.351351351351</v>
      </c>
    </row>
    <row r="114" s="400" customFormat="1" ht="50.1" customHeight="1" spans="2:23">
      <c r="B114" s="71"/>
      <c r="C114" s="71"/>
      <c r="D114" s="165"/>
      <c r="E114" s="388"/>
      <c r="F114" s="81" t="s">
        <v>18</v>
      </c>
      <c r="G114" s="81" t="s">
        <v>470</v>
      </c>
      <c r="H114" s="81" t="s">
        <v>450</v>
      </c>
      <c r="I114" s="216" t="s">
        <v>454</v>
      </c>
      <c r="J114" s="65" t="s">
        <v>623</v>
      </c>
      <c r="K114" s="65">
        <v>1280</v>
      </c>
      <c r="L114" s="414"/>
      <c r="M114" s="65">
        <v>2</v>
      </c>
      <c r="N114" s="65"/>
      <c r="O114" s="423"/>
      <c r="P114" s="423"/>
      <c r="Q114" s="423"/>
      <c r="R114" s="423">
        <v>1</v>
      </c>
      <c r="S114" s="415">
        <v>0.02</v>
      </c>
      <c r="T114" s="84">
        <f t="shared" si="11"/>
        <v>2</v>
      </c>
      <c r="U114" s="84"/>
      <c r="V114" s="65">
        <f t="shared" si="14"/>
        <v>2</v>
      </c>
      <c r="W114" s="431">
        <f t="shared" si="15"/>
        <v>700</v>
      </c>
    </row>
    <row r="115" s="400" customFormat="1" ht="50.1" customHeight="1" spans="2:2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95" t="s">
        <v>441</v>
      </c>
      <c r="J115" s="67" t="s">
        <v>628</v>
      </c>
      <c r="K115" s="67">
        <v>1280</v>
      </c>
      <c r="L115" s="416"/>
      <c r="M115" s="67">
        <v>8</v>
      </c>
      <c r="N115" s="67"/>
      <c r="O115" s="420"/>
      <c r="P115" s="420"/>
      <c r="Q115" s="420">
        <v>3</v>
      </c>
      <c r="R115" s="420">
        <v>6</v>
      </c>
      <c r="S115" s="417">
        <v>0.2</v>
      </c>
      <c r="T115" s="68">
        <f t="shared" si="11"/>
        <v>8</v>
      </c>
      <c r="U115" s="68"/>
      <c r="V115" s="67">
        <f t="shared" si="14"/>
        <v>8</v>
      </c>
      <c r="W115" s="434">
        <f t="shared" si="15"/>
        <v>280</v>
      </c>
    </row>
    <row r="116" s="400" customFormat="1" ht="50.1" customHeight="1" spans="2:2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94" t="s">
        <v>441</v>
      </c>
      <c r="J116" s="62" t="s">
        <v>630</v>
      </c>
      <c r="K116" s="62">
        <v>1280</v>
      </c>
      <c r="L116" s="412"/>
      <c r="M116" s="62"/>
      <c r="N116" s="62"/>
      <c r="O116" s="421"/>
      <c r="P116" s="421"/>
      <c r="Q116" s="421">
        <v>1</v>
      </c>
      <c r="R116" s="421">
        <v>8</v>
      </c>
      <c r="S116" s="413">
        <v>0.16</v>
      </c>
      <c r="T116" s="62">
        <f t="shared" si="11"/>
        <v>0</v>
      </c>
      <c r="U116" s="82"/>
      <c r="V116" s="62">
        <f t="shared" si="14"/>
        <v>0</v>
      </c>
      <c r="W116" s="428">
        <f t="shared" si="15"/>
        <v>0</v>
      </c>
    </row>
    <row r="117" s="400" customFormat="1" ht="50.1" customHeight="1" spans="2:2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214" t="s">
        <v>454</v>
      </c>
      <c r="J117" s="65" t="s">
        <v>633</v>
      </c>
      <c r="K117" s="65">
        <v>1280</v>
      </c>
      <c r="L117" s="414"/>
      <c r="M117" s="65">
        <v>12</v>
      </c>
      <c r="N117" s="65"/>
      <c r="O117" s="423">
        <v>1</v>
      </c>
      <c r="P117" s="423">
        <v>1</v>
      </c>
      <c r="Q117" s="423">
        <v>2</v>
      </c>
      <c r="R117" s="423">
        <v>2</v>
      </c>
      <c r="S117" s="415">
        <v>0.32</v>
      </c>
      <c r="T117" s="84">
        <f t="shared" si="11"/>
        <v>12</v>
      </c>
      <c r="U117" s="84"/>
      <c r="V117" s="65">
        <f t="shared" si="14"/>
        <v>12</v>
      </c>
      <c r="W117" s="431">
        <f t="shared" si="15"/>
        <v>262.5</v>
      </c>
    </row>
    <row r="118" s="400" customFormat="1" ht="50.1" customHeight="1" spans="2:23">
      <c r="B118" s="59" t="s">
        <v>634</v>
      </c>
      <c r="C118" s="59" t="s">
        <v>473</v>
      </c>
      <c r="D118" s="60" t="s">
        <v>635</v>
      </c>
      <c r="E118" s="389"/>
      <c r="F118" s="95" t="s">
        <v>16</v>
      </c>
      <c r="G118" s="67" t="s">
        <v>636</v>
      </c>
      <c r="H118" s="67" t="s">
        <v>440</v>
      </c>
      <c r="I118" s="93" t="s">
        <v>441</v>
      </c>
      <c r="J118" s="67" t="s">
        <v>637</v>
      </c>
      <c r="K118" s="67">
        <v>1380</v>
      </c>
      <c r="L118" s="416"/>
      <c r="M118" s="67"/>
      <c r="N118" s="67"/>
      <c r="O118" s="420"/>
      <c r="P118" s="420"/>
      <c r="Q118" s="420">
        <v>4</v>
      </c>
      <c r="R118" s="420">
        <v>6</v>
      </c>
      <c r="S118" s="417">
        <v>0.23</v>
      </c>
      <c r="T118" s="68">
        <f>IF($A$1="补货",L118+M118+N118,L118)</f>
        <v>0</v>
      </c>
      <c r="U118" s="68"/>
      <c r="V118" s="67">
        <f t="shared" si="14"/>
        <v>0</v>
      </c>
      <c r="W118" s="434">
        <f t="shared" si="15"/>
        <v>0</v>
      </c>
    </row>
    <row r="119" s="400" customFormat="1" ht="50.1" customHeight="1" spans="2:23">
      <c r="B119" s="63"/>
      <c r="C119" s="63"/>
      <c r="D119" s="64"/>
      <c r="E119" s="389"/>
      <c r="F119" s="94" t="s">
        <v>17</v>
      </c>
      <c r="G119" s="62" t="s">
        <v>638</v>
      </c>
      <c r="H119" s="62" t="s">
        <v>444</v>
      </c>
      <c r="I119" s="462" t="s">
        <v>454</v>
      </c>
      <c r="J119" s="62" t="s">
        <v>639</v>
      </c>
      <c r="K119" s="62">
        <v>1280</v>
      </c>
      <c r="L119" s="412"/>
      <c r="M119" s="62"/>
      <c r="N119" s="62"/>
      <c r="O119" s="421"/>
      <c r="P119" s="421"/>
      <c r="Q119" s="421"/>
      <c r="R119" s="421"/>
      <c r="S119" s="413"/>
      <c r="T119" s="82">
        <f>IF($A$1="补货",L119+M119+N119,L119)</f>
        <v>0</v>
      </c>
      <c r="U119" s="82"/>
      <c r="V119" s="62">
        <f t="shared" si="14"/>
        <v>0</v>
      </c>
      <c r="W119" s="428" t="str">
        <f t="shared" si="15"/>
        <v>-</v>
      </c>
    </row>
    <row r="120" s="400" customFormat="1" ht="50.1" customHeight="1" spans="2:23">
      <c r="B120" s="63"/>
      <c r="C120" s="63"/>
      <c r="D120" s="64"/>
      <c r="E120" s="389"/>
      <c r="F120" s="94" t="s">
        <v>18</v>
      </c>
      <c r="G120" s="62" t="s">
        <v>640</v>
      </c>
      <c r="H120" s="62" t="s">
        <v>447</v>
      </c>
      <c r="I120" s="462" t="s">
        <v>454</v>
      </c>
      <c r="J120" s="62" t="s">
        <v>641</v>
      </c>
      <c r="K120" s="62">
        <v>1280</v>
      </c>
      <c r="L120" s="412"/>
      <c r="M120" s="62"/>
      <c r="N120" s="62"/>
      <c r="O120" s="421"/>
      <c r="P120" s="421"/>
      <c r="Q120" s="421"/>
      <c r="R120" s="421"/>
      <c r="S120" s="413"/>
      <c r="T120" s="82">
        <f>IF($A$1="补货",L120+M120+N120,L120)</f>
        <v>0</v>
      </c>
      <c r="U120" s="82"/>
      <c r="V120" s="62">
        <f t="shared" si="14"/>
        <v>0</v>
      </c>
      <c r="W120" s="428" t="str">
        <f t="shared" si="15"/>
        <v>-</v>
      </c>
    </row>
    <row r="121" s="400" customFormat="1" ht="50.1" customHeight="1" spans="2:23">
      <c r="B121" s="63"/>
      <c r="C121" s="71"/>
      <c r="D121" s="69"/>
      <c r="E121" s="389"/>
      <c r="F121" s="81" t="s">
        <v>19</v>
      </c>
      <c r="G121" s="65" t="s">
        <v>642</v>
      </c>
      <c r="H121" s="65" t="s">
        <v>450</v>
      </c>
      <c r="I121" s="214" t="s">
        <v>454</v>
      </c>
      <c r="J121" s="65" t="s">
        <v>643</v>
      </c>
      <c r="K121" s="65">
        <v>1280</v>
      </c>
      <c r="L121" s="414"/>
      <c r="M121" s="65"/>
      <c r="N121" s="65"/>
      <c r="O121" s="423"/>
      <c r="P121" s="423"/>
      <c r="Q121" s="423"/>
      <c r="R121" s="423"/>
      <c r="S121" s="415"/>
      <c r="T121" s="84">
        <f>IF($A$1="补货",L121+M121+N121,L121)</f>
        <v>0</v>
      </c>
      <c r="U121" s="84"/>
      <c r="V121" s="65">
        <f t="shared" si="14"/>
        <v>0</v>
      </c>
      <c r="W121" s="431" t="str">
        <f t="shared" si="15"/>
        <v>-</v>
      </c>
    </row>
    <row r="122" s="400" customFormat="1" ht="50.1" customHeight="1" spans="2:23">
      <c r="B122" s="63"/>
      <c r="C122" s="59" t="s">
        <v>473</v>
      </c>
      <c r="D122" s="60" t="s">
        <v>644</v>
      </c>
      <c r="E122" s="66"/>
      <c r="F122" s="95" t="s">
        <v>16</v>
      </c>
      <c r="G122" s="67" t="s">
        <v>636</v>
      </c>
      <c r="H122" s="67" t="s">
        <v>440</v>
      </c>
      <c r="I122" s="95" t="s">
        <v>441</v>
      </c>
      <c r="J122" s="67" t="s">
        <v>645</v>
      </c>
      <c r="K122" s="67">
        <v>1280</v>
      </c>
      <c r="L122" s="416"/>
      <c r="M122" s="67"/>
      <c r="N122" s="67"/>
      <c r="O122" s="420"/>
      <c r="P122" s="420"/>
      <c r="Q122" s="420"/>
      <c r="R122" s="420"/>
      <c r="S122" s="417"/>
      <c r="T122" s="68">
        <f>IF($A$1="补货",L122+M122+N122,L122)</f>
        <v>0</v>
      </c>
      <c r="U122" s="68"/>
      <c r="V122" s="67">
        <f t="shared" si="14"/>
        <v>0</v>
      </c>
      <c r="W122" s="434" t="str">
        <f t="shared" si="15"/>
        <v>-</v>
      </c>
    </row>
    <row r="123" s="400" customFormat="1" ht="50.1" customHeight="1" spans="2:23">
      <c r="B123" s="63"/>
      <c r="C123" s="63"/>
      <c r="D123" s="64"/>
      <c r="E123" s="61"/>
      <c r="F123" s="94" t="s">
        <v>17</v>
      </c>
      <c r="G123" s="62" t="s">
        <v>638</v>
      </c>
      <c r="H123" s="62" t="s">
        <v>444</v>
      </c>
      <c r="I123" s="462" t="s">
        <v>454</v>
      </c>
      <c r="J123" s="62" t="s">
        <v>646</v>
      </c>
      <c r="K123" s="62">
        <v>1280</v>
      </c>
      <c r="L123" s="412"/>
      <c r="M123" s="62"/>
      <c r="N123" s="62"/>
      <c r="O123" s="421"/>
      <c r="P123" s="421"/>
      <c r="Q123" s="421"/>
      <c r="R123" s="421"/>
      <c r="S123" s="413"/>
      <c r="T123" s="82">
        <f>IF($A$1="补货",L123+M123+N123,L123)</f>
        <v>0</v>
      </c>
      <c r="U123" s="82"/>
      <c r="V123" s="62">
        <f t="shared" si="14"/>
        <v>0</v>
      </c>
      <c r="W123" s="428" t="str">
        <f t="shared" si="15"/>
        <v>-</v>
      </c>
    </row>
    <row r="124" s="400" customFormat="1" ht="50.1" customHeight="1" spans="2:23">
      <c r="B124" s="63"/>
      <c r="C124" s="63"/>
      <c r="D124" s="64"/>
      <c r="E124" s="61"/>
      <c r="F124" s="94" t="s">
        <v>18</v>
      </c>
      <c r="G124" s="62" t="s">
        <v>640</v>
      </c>
      <c r="H124" s="62" t="s">
        <v>447</v>
      </c>
      <c r="I124" s="462" t="s">
        <v>454</v>
      </c>
      <c r="J124" s="62" t="s">
        <v>647</v>
      </c>
      <c r="K124" s="62">
        <v>1280</v>
      </c>
      <c r="L124" s="412"/>
      <c r="M124" s="62"/>
      <c r="N124" s="62"/>
      <c r="O124" s="421"/>
      <c r="P124" s="421"/>
      <c r="Q124" s="421"/>
      <c r="R124" s="421"/>
      <c r="S124" s="413"/>
      <c r="T124" s="82">
        <f>IF($A$1="补货",L124+M124+N124,L124)</f>
        <v>0</v>
      </c>
      <c r="U124" s="82"/>
      <c r="V124" s="62">
        <f t="shared" si="14"/>
        <v>0</v>
      </c>
      <c r="W124" s="428" t="str">
        <f t="shared" si="15"/>
        <v>-</v>
      </c>
    </row>
    <row r="125" s="400" customFormat="1" ht="50.1" customHeight="1" spans="2:23">
      <c r="B125" s="63"/>
      <c r="C125" s="63"/>
      <c r="D125" s="64"/>
      <c r="E125" s="61"/>
      <c r="F125" s="81" t="s">
        <v>19</v>
      </c>
      <c r="G125" s="65" t="s">
        <v>642</v>
      </c>
      <c r="H125" s="65" t="s">
        <v>450</v>
      </c>
      <c r="I125" s="216" t="s">
        <v>454</v>
      </c>
      <c r="J125" s="65" t="s">
        <v>648</v>
      </c>
      <c r="K125" s="65">
        <v>1280</v>
      </c>
      <c r="L125" s="414"/>
      <c r="M125" s="65"/>
      <c r="N125" s="65"/>
      <c r="O125" s="423"/>
      <c r="P125" s="423"/>
      <c r="Q125" s="423"/>
      <c r="R125" s="423"/>
      <c r="S125" s="415"/>
      <c r="T125" s="84">
        <f>IF($A$1="补货",L125+M125+N125,L125)</f>
        <v>0</v>
      </c>
      <c r="U125" s="84"/>
      <c r="V125" s="65">
        <f t="shared" si="14"/>
        <v>0</v>
      </c>
      <c r="W125" s="431" t="str">
        <f t="shared" si="15"/>
        <v>-</v>
      </c>
    </row>
    <row r="126" s="400" customFormat="1" ht="50.1" customHeight="1" spans="2:23">
      <c r="B126" s="59" t="s">
        <v>649</v>
      </c>
      <c r="C126" s="59" t="s">
        <v>473</v>
      </c>
      <c r="D126" s="60" t="s">
        <v>650</v>
      </c>
      <c r="E126" s="66"/>
      <c r="F126" s="95" t="s">
        <v>16</v>
      </c>
      <c r="G126" s="67" t="s">
        <v>638</v>
      </c>
      <c r="H126" s="67" t="s">
        <v>444</v>
      </c>
      <c r="I126" s="463" t="s">
        <v>454</v>
      </c>
      <c r="J126" s="67" t="s">
        <v>651</v>
      </c>
      <c r="K126" s="67"/>
      <c r="L126" s="416"/>
      <c r="M126" s="67"/>
      <c r="N126" s="67"/>
      <c r="O126" s="420"/>
      <c r="P126" s="420"/>
      <c r="Q126" s="420"/>
      <c r="R126" s="420"/>
      <c r="S126" s="417"/>
      <c r="T126" s="68">
        <f>IF($A$1="补货",L126+M126+N126,L126)</f>
        <v>0</v>
      </c>
      <c r="U126" s="68"/>
      <c r="V126" s="67">
        <f t="shared" si="14"/>
        <v>0</v>
      </c>
      <c r="W126" s="434" t="str">
        <f t="shared" si="15"/>
        <v>-</v>
      </c>
    </row>
    <row r="127" s="400" customFormat="1" ht="50.1" customHeight="1" spans="2:23">
      <c r="B127" s="63"/>
      <c r="C127" s="63"/>
      <c r="D127" s="390"/>
      <c r="E127" s="61"/>
      <c r="F127" s="94" t="s">
        <v>17</v>
      </c>
      <c r="G127" s="62" t="s">
        <v>652</v>
      </c>
      <c r="H127" s="62" t="s">
        <v>555</v>
      </c>
      <c r="I127" s="462" t="s">
        <v>454</v>
      </c>
      <c r="J127" s="62" t="s">
        <v>653</v>
      </c>
      <c r="K127" s="62"/>
      <c r="L127" s="412"/>
      <c r="M127" s="62"/>
      <c r="N127" s="62"/>
      <c r="O127" s="421"/>
      <c r="P127" s="421"/>
      <c r="Q127" s="421"/>
      <c r="R127" s="421"/>
      <c r="S127" s="413"/>
      <c r="T127" s="82">
        <f>IF($A$1="补货",L127+M127+N127,L127)</f>
        <v>0</v>
      </c>
      <c r="U127" s="82"/>
      <c r="V127" s="62">
        <f t="shared" si="14"/>
        <v>0</v>
      </c>
      <c r="W127" s="428" t="str">
        <f t="shared" si="15"/>
        <v>-</v>
      </c>
    </row>
    <row r="128" s="400" customFormat="1" ht="50.1" customHeight="1" spans="2:23">
      <c r="B128" s="63"/>
      <c r="C128" s="63"/>
      <c r="D128" s="390"/>
      <c r="E128" s="61"/>
      <c r="F128" s="81" t="s">
        <v>18</v>
      </c>
      <c r="G128" s="65" t="s">
        <v>654</v>
      </c>
      <c r="H128" s="65" t="s">
        <v>557</v>
      </c>
      <c r="I128" s="214" t="s">
        <v>454</v>
      </c>
      <c r="J128" s="65" t="s">
        <v>655</v>
      </c>
      <c r="K128" s="65"/>
      <c r="L128" s="414"/>
      <c r="M128" s="65"/>
      <c r="N128" s="65"/>
      <c r="O128" s="423"/>
      <c r="P128" s="423"/>
      <c r="Q128" s="423"/>
      <c r="R128" s="423"/>
      <c r="S128" s="415"/>
      <c r="T128" s="84">
        <f>IF($A$1="补货",L128+M128+N128,L128)</f>
        <v>0</v>
      </c>
      <c r="U128" s="84"/>
      <c r="V128" s="65">
        <f t="shared" si="14"/>
        <v>0</v>
      </c>
      <c r="W128" s="431" t="str">
        <f t="shared" si="15"/>
        <v>-</v>
      </c>
    </row>
    <row r="129" s="400" customFormat="1" ht="50.1" customHeight="1" spans="2:23">
      <c r="B129" s="63"/>
      <c r="C129" s="59" t="s">
        <v>473</v>
      </c>
      <c r="D129" s="394" t="s">
        <v>656</v>
      </c>
      <c r="E129" s="66"/>
      <c r="F129" s="95" t="s">
        <v>16</v>
      </c>
      <c r="G129" s="67" t="s">
        <v>638</v>
      </c>
      <c r="H129" s="67" t="s">
        <v>444</v>
      </c>
      <c r="I129" s="463" t="s">
        <v>454</v>
      </c>
      <c r="J129" s="67" t="s">
        <v>657</v>
      </c>
      <c r="K129" s="67">
        <v>1350</v>
      </c>
      <c r="L129" s="416"/>
      <c r="M129" s="67"/>
      <c r="N129" s="67"/>
      <c r="O129" s="420"/>
      <c r="P129" s="420">
        <v>1</v>
      </c>
      <c r="Q129" s="420">
        <v>1</v>
      </c>
      <c r="R129" s="420">
        <v>1</v>
      </c>
      <c r="S129" s="417">
        <v>0.12</v>
      </c>
      <c r="T129" s="68">
        <f>IF($A$1="补货",L129+M129+N129,L129)</f>
        <v>0</v>
      </c>
      <c r="U129" s="68"/>
      <c r="V129" s="67">
        <f t="shared" si="14"/>
        <v>0</v>
      </c>
      <c r="W129" s="434">
        <f t="shared" si="15"/>
        <v>0</v>
      </c>
    </row>
    <row r="130" s="400" customFormat="1" ht="50.1" customHeight="1" spans="2:23">
      <c r="B130" s="63"/>
      <c r="C130" s="63"/>
      <c r="D130" s="390"/>
      <c r="E130" s="61"/>
      <c r="F130" s="94" t="s">
        <v>17</v>
      </c>
      <c r="G130" s="62" t="s">
        <v>652</v>
      </c>
      <c r="H130" s="62" t="s">
        <v>555</v>
      </c>
      <c r="I130" s="462" t="s">
        <v>454</v>
      </c>
      <c r="J130" s="62" t="s">
        <v>658</v>
      </c>
      <c r="K130" s="62">
        <v>1350</v>
      </c>
      <c r="L130" s="412"/>
      <c r="M130" s="62">
        <v>4</v>
      </c>
      <c r="N130" s="62"/>
      <c r="O130" s="421"/>
      <c r="P130" s="421"/>
      <c r="Q130" s="421"/>
      <c r="R130" s="421">
        <v>1</v>
      </c>
      <c r="S130" s="413">
        <v>0.02</v>
      </c>
      <c r="T130" s="82">
        <f>IF($A$1="补货",L130+M130+N130,L130)</f>
        <v>4</v>
      </c>
      <c r="U130" s="82"/>
      <c r="V130" s="62">
        <f t="shared" si="14"/>
        <v>4</v>
      </c>
      <c r="W130" s="428">
        <f t="shared" si="15"/>
        <v>1400</v>
      </c>
    </row>
    <row r="131" s="400" customFormat="1" ht="50.1" customHeight="1" spans="2:23">
      <c r="B131" s="71"/>
      <c r="C131" s="71"/>
      <c r="D131" s="395"/>
      <c r="E131" s="70"/>
      <c r="F131" s="81" t="s">
        <v>18</v>
      </c>
      <c r="G131" s="65" t="s">
        <v>654</v>
      </c>
      <c r="H131" s="65" t="s">
        <v>557</v>
      </c>
      <c r="I131" s="216" t="s">
        <v>454</v>
      </c>
      <c r="J131" s="65" t="s">
        <v>659</v>
      </c>
      <c r="K131" s="65">
        <v>1350</v>
      </c>
      <c r="L131" s="414"/>
      <c r="M131" s="65"/>
      <c r="N131" s="65"/>
      <c r="O131" s="423"/>
      <c r="P131" s="423"/>
      <c r="Q131" s="423"/>
      <c r="R131" s="423">
        <v>2</v>
      </c>
      <c r="S131" s="415">
        <v>0.03</v>
      </c>
      <c r="T131" s="84">
        <f>IF($A$1="补货",L131+M131+N131,L131)</f>
        <v>0</v>
      </c>
      <c r="U131" s="84"/>
      <c r="V131" s="65">
        <f t="shared" si="14"/>
        <v>0</v>
      </c>
      <c r="W131" s="431">
        <f t="shared" si="15"/>
        <v>0</v>
      </c>
    </row>
    <row r="132" s="56" customFormat="1" ht="50.1" customHeight="1" spans="2:25">
      <c r="B132" s="59" t="s">
        <v>660</v>
      </c>
      <c r="C132" s="59" t="s">
        <v>437</v>
      </c>
      <c r="D132" s="162" t="s">
        <v>661</v>
      </c>
      <c r="E132" s="242"/>
      <c r="F132" s="67" t="s">
        <v>16</v>
      </c>
      <c r="G132" s="67" t="s">
        <v>636</v>
      </c>
      <c r="H132" s="233" t="s">
        <v>440</v>
      </c>
      <c r="I132" s="262" t="s">
        <v>441</v>
      </c>
      <c r="J132" s="67" t="s">
        <v>662</v>
      </c>
      <c r="K132" s="67">
        <v>1180</v>
      </c>
      <c r="L132" s="416">
        <v>2</v>
      </c>
      <c r="M132" s="67"/>
      <c r="N132" s="67"/>
      <c r="O132" s="417"/>
      <c r="P132" s="417"/>
      <c r="Q132" s="417"/>
      <c r="R132" s="417"/>
      <c r="S132" s="417"/>
      <c r="T132" s="432">
        <f t="shared" ref="T132:T180" si="16">IF($A$1="补货",L132+M132+N132,L132)</f>
        <v>2</v>
      </c>
      <c r="U132" s="68"/>
      <c r="V132" s="433">
        <f t="shared" ref="V132:V139" si="17">T132+U132</f>
        <v>2</v>
      </c>
      <c r="W132" s="434" t="str">
        <f t="shared" ref="W132:W139" si="18">IF(S132&gt;0,V132/S132*7,"-")</f>
        <v>-</v>
      </c>
      <c r="Y132" s="400"/>
    </row>
    <row r="133" s="56" customFormat="1" ht="50.1" customHeight="1" spans="2:25">
      <c r="B133" s="63"/>
      <c r="C133" s="63"/>
      <c r="D133" s="164"/>
      <c r="E133" s="243"/>
      <c r="F133" s="62" t="s">
        <v>17</v>
      </c>
      <c r="G133" s="62" t="s">
        <v>638</v>
      </c>
      <c r="H133" s="235" t="s">
        <v>444</v>
      </c>
      <c r="I133" s="260" t="s">
        <v>441</v>
      </c>
      <c r="J133" s="62" t="s">
        <v>663</v>
      </c>
      <c r="K133" s="62">
        <v>1180</v>
      </c>
      <c r="L133" s="412">
        <v>1</v>
      </c>
      <c r="M133" s="62"/>
      <c r="N133" s="62"/>
      <c r="O133" s="413"/>
      <c r="P133" s="413">
        <v>1</v>
      </c>
      <c r="Q133" s="413">
        <v>1</v>
      </c>
      <c r="R133" s="413">
        <v>1</v>
      </c>
      <c r="S133" s="413">
        <v>0.12</v>
      </c>
      <c r="T133" s="427">
        <f t="shared" si="16"/>
        <v>1</v>
      </c>
      <c r="U133" s="82"/>
      <c r="V133" s="427">
        <f t="shared" si="17"/>
        <v>1</v>
      </c>
      <c r="W133" s="428">
        <f t="shared" si="18"/>
        <v>58.3333333333333</v>
      </c>
      <c r="Y133" s="400"/>
    </row>
    <row r="134" s="56" customFormat="1" ht="50.1" customHeight="1" spans="2:25">
      <c r="B134" s="63"/>
      <c r="C134" s="244"/>
      <c r="D134" s="164"/>
      <c r="E134" s="243"/>
      <c r="F134" s="62" t="s">
        <v>18</v>
      </c>
      <c r="G134" s="62" t="s">
        <v>664</v>
      </c>
      <c r="H134" s="235" t="s">
        <v>447</v>
      </c>
      <c r="I134" s="260" t="s">
        <v>441</v>
      </c>
      <c r="J134" s="62" t="s">
        <v>665</v>
      </c>
      <c r="K134" s="62">
        <v>1180</v>
      </c>
      <c r="L134" s="412">
        <v>2</v>
      </c>
      <c r="M134" s="62"/>
      <c r="N134" s="62"/>
      <c r="O134" s="413"/>
      <c r="P134" s="413"/>
      <c r="Q134" s="413"/>
      <c r="R134" s="413"/>
      <c r="S134" s="413"/>
      <c r="T134" s="427">
        <f t="shared" si="16"/>
        <v>2</v>
      </c>
      <c r="U134" s="82"/>
      <c r="V134" s="427">
        <f t="shared" si="17"/>
        <v>2</v>
      </c>
      <c r="W134" s="428" t="str">
        <f t="shared" si="18"/>
        <v>-</v>
      </c>
      <c r="Y134" s="400"/>
    </row>
    <row r="135" s="56" customFormat="1" ht="50.1" customHeight="1" spans="2:25">
      <c r="B135" s="63"/>
      <c r="C135" s="63"/>
      <c r="D135" s="165"/>
      <c r="E135" s="245"/>
      <c r="F135" s="65" t="s">
        <v>19</v>
      </c>
      <c r="G135" s="65" t="s">
        <v>642</v>
      </c>
      <c r="H135" s="237" t="s">
        <v>450</v>
      </c>
      <c r="I135" s="263" t="s">
        <v>441</v>
      </c>
      <c r="J135" s="65" t="s">
        <v>666</v>
      </c>
      <c r="K135" s="65">
        <v>1180</v>
      </c>
      <c r="L135" s="414">
        <v>2</v>
      </c>
      <c r="M135" s="65"/>
      <c r="N135" s="65"/>
      <c r="O135" s="415"/>
      <c r="P135" s="415"/>
      <c r="Q135" s="415"/>
      <c r="R135" s="415"/>
      <c r="S135" s="415"/>
      <c r="T135" s="429">
        <f t="shared" si="16"/>
        <v>2</v>
      </c>
      <c r="U135" s="84"/>
      <c r="V135" s="430">
        <f t="shared" si="17"/>
        <v>2</v>
      </c>
      <c r="W135" s="431" t="str">
        <f t="shared" si="18"/>
        <v>-</v>
      </c>
      <c r="Y135" s="400"/>
    </row>
    <row r="136" s="56" customFormat="1" ht="50.1" customHeight="1" spans="2:25">
      <c r="B136" s="244"/>
      <c r="C136" s="244"/>
      <c r="D136" s="60" t="s">
        <v>667</v>
      </c>
      <c r="E136" s="238"/>
      <c r="F136" s="86" t="s">
        <v>16</v>
      </c>
      <c r="G136" s="86" t="s">
        <v>636</v>
      </c>
      <c r="H136" s="239" t="s">
        <v>440</v>
      </c>
      <c r="I136" s="259" t="s">
        <v>441</v>
      </c>
      <c r="J136" s="67" t="s">
        <v>668</v>
      </c>
      <c r="K136" s="67">
        <v>1180</v>
      </c>
      <c r="L136" s="416">
        <v>4</v>
      </c>
      <c r="M136" s="67">
        <v>11</v>
      </c>
      <c r="N136" s="67"/>
      <c r="O136" s="417"/>
      <c r="P136" s="417"/>
      <c r="Q136" s="417"/>
      <c r="R136" s="417"/>
      <c r="S136" s="417"/>
      <c r="T136" s="432">
        <f t="shared" si="16"/>
        <v>15</v>
      </c>
      <c r="U136" s="68"/>
      <c r="V136" s="433">
        <f t="shared" si="17"/>
        <v>15</v>
      </c>
      <c r="W136" s="434" t="str">
        <f t="shared" si="18"/>
        <v>-</v>
      </c>
      <c r="Y136" s="400"/>
    </row>
    <row r="137" s="56" customFormat="1" ht="50.1" customHeight="1" spans="2:25">
      <c r="B137" s="244"/>
      <c r="C137" s="244"/>
      <c r="D137" s="64"/>
      <c r="E137" s="234"/>
      <c r="F137" s="62" t="s">
        <v>17</v>
      </c>
      <c r="G137" s="62" t="s">
        <v>638</v>
      </c>
      <c r="H137" s="235" t="s">
        <v>444</v>
      </c>
      <c r="I137" s="260" t="s">
        <v>441</v>
      </c>
      <c r="J137" s="62" t="s">
        <v>669</v>
      </c>
      <c r="K137" s="62">
        <v>1180</v>
      </c>
      <c r="L137" s="412">
        <v>4</v>
      </c>
      <c r="M137" s="62">
        <v>11</v>
      </c>
      <c r="N137" s="62"/>
      <c r="O137" s="413"/>
      <c r="P137" s="413"/>
      <c r="Q137" s="413"/>
      <c r="R137" s="413"/>
      <c r="S137" s="413"/>
      <c r="T137" s="427">
        <f t="shared" si="16"/>
        <v>15</v>
      </c>
      <c r="U137" s="82"/>
      <c r="V137" s="427">
        <f t="shared" si="17"/>
        <v>15</v>
      </c>
      <c r="W137" s="428" t="str">
        <f t="shared" si="18"/>
        <v>-</v>
      </c>
      <c r="Y137" s="400"/>
    </row>
    <row r="138" s="56" customFormat="1" ht="50.1" customHeight="1" spans="2:25">
      <c r="B138" s="244"/>
      <c r="C138" s="244"/>
      <c r="D138" s="64"/>
      <c r="E138" s="234"/>
      <c r="F138" s="62" t="s">
        <v>18</v>
      </c>
      <c r="G138" s="62" t="s">
        <v>664</v>
      </c>
      <c r="H138" s="235" t="s">
        <v>447</v>
      </c>
      <c r="I138" s="260" t="s">
        <v>441</v>
      </c>
      <c r="J138" s="62" t="s">
        <v>670</v>
      </c>
      <c r="K138" s="62">
        <v>1180</v>
      </c>
      <c r="L138" s="412">
        <v>3</v>
      </c>
      <c r="M138" s="62">
        <v>11</v>
      </c>
      <c r="N138" s="62"/>
      <c r="O138" s="413"/>
      <c r="P138" s="413"/>
      <c r="Q138" s="413"/>
      <c r="R138" s="413"/>
      <c r="S138" s="413"/>
      <c r="T138" s="427">
        <f t="shared" si="16"/>
        <v>14</v>
      </c>
      <c r="U138" s="82"/>
      <c r="V138" s="427">
        <f t="shared" si="17"/>
        <v>14</v>
      </c>
      <c r="W138" s="428" t="str">
        <f t="shared" si="18"/>
        <v>-</v>
      </c>
      <c r="Y138" s="400"/>
    </row>
    <row r="139" s="56" customFormat="1" ht="50.1" customHeight="1" spans="2:25">
      <c r="B139" s="246"/>
      <c r="C139" s="246"/>
      <c r="D139" s="69"/>
      <c r="E139" s="236"/>
      <c r="F139" s="65" t="s">
        <v>19</v>
      </c>
      <c r="G139" s="65" t="s">
        <v>642</v>
      </c>
      <c r="H139" s="237" t="s">
        <v>450</v>
      </c>
      <c r="I139" s="263" t="s">
        <v>441</v>
      </c>
      <c r="J139" s="65" t="s">
        <v>671</v>
      </c>
      <c r="K139" s="65">
        <v>1180</v>
      </c>
      <c r="L139" s="414">
        <v>5</v>
      </c>
      <c r="M139" s="65">
        <v>6</v>
      </c>
      <c r="N139" s="65"/>
      <c r="O139" s="415"/>
      <c r="P139" s="415"/>
      <c r="Q139" s="415"/>
      <c r="R139" s="415"/>
      <c r="S139" s="415"/>
      <c r="T139" s="429">
        <f t="shared" si="16"/>
        <v>11</v>
      </c>
      <c r="U139" s="84"/>
      <c r="V139" s="430">
        <f t="shared" si="17"/>
        <v>11</v>
      </c>
      <c r="W139" s="431" t="str">
        <f t="shared" si="18"/>
        <v>-</v>
      </c>
      <c r="Y139" s="400"/>
    </row>
    <row r="140" s="56" customFormat="1" ht="50.1" customHeight="1" spans="2:25">
      <c r="B140" s="59" t="s">
        <v>672</v>
      </c>
      <c r="C140" s="59" t="s">
        <v>437</v>
      </c>
      <c r="D140" s="60" t="s">
        <v>673</v>
      </c>
      <c r="E140" s="247"/>
      <c r="F140" s="67" t="s">
        <v>16</v>
      </c>
      <c r="G140" s="67" t="s">
        <v>636</v>
      </c>
      <c r="H140" s="233" t="s">
        <v>440</v>
      </c>
      <c r="I140" s="262" t="s">
        <v>441</v>
      </c>
      <c r="J140" s="67" t="s">
        <v>674</v>
      </c>
      <c r="K140" s="67">
        <v>1280</v>
      </c>
      <c r="L140" s="416">
        <v>5</v>
      </c>
      <c r="M140" s="67">
        <v>8</v>
      </c>
      <c r="N140" s="67"/>
      <c r="O140" s="417"/>
      <c r="P140" s="417"/>
      <c r="Q140" s="417"/>
      <c r="R140" s="417"/>
      <c r="S140" s="417"/>
      <c r="T140" s="432">
        <f t="shared" si="16"/>
        <v>13</v>
      </c>
      <c r="U140" s="68"/>
      <c r="V140" s="433">
        <f t="shared" ref="V140:V192" si="19">T140+U140</f>
        <v>13</v>
      </c>
      <c r="W140" s="434" t="str">
        <f t="shared" ref="W140:W192" si="20">IF(S140&gt;0,V140/S140*7,"-")</f>
        <v>-</v>
      </c>
      <c r="Y140" s="400"/>
    </row>
    <row r="141" s="56" customFormat="1" ht="50.1" customHeight="1" spans="2:25">
      <c r="B141" s="63"/>
      <c r="C141" s="63"/>
      <c r="D141" s="64" t="s">
        <v>491</v>
      </c>
      <c r="E141" s="248"/>
      <c r="F141" s="62" t="s">
        <v>17</v>
      </c>
      <c r="G141" s="62" t="s">
        <v>638</v>
      </c>
      <c r="H141" s="235" t="s">
        <v>444</v>
      </c>
      <c r="I141" s="260" t="s">
        <v>441</v>
      </c>
      <c r="J141" s="62" t="s">
        <v>675</v>
      </c>
      <c r="K141" s="62">
        <v>1280</v>
      </c>
      <c r="L141" s="412">
        <v>3</v>
      </c>
      <c r="M141" s="62">
        <v>16</v>
      </c>
      <c r="N141" s="62"/>
      <c r="O141" s="413"/>
      <c r="P141" s="413"/>
      <c r="Q141" s="413"/>
      <c r="R141" s="413"/>
      <c r="S141" s="413"/>
      <c r="T141" s="427">
        <f t="shared" si="16"/>
        <v>19</v>
      </c>
      <c r="U141" s="82"/>
      <c r="V141" s="427">
        <f t="shared" si="19"/>
        <v>19</v>
      </c>
      <c r="W141" s="428" t="str">
        <f t="shared" si="20"/>
        <v>-</v>
      </c>
      <c r="Y141" s="400"/>
    </row>
    <row r="142" s="56" customFormat="1" ht="50.1" customHeight="1" spans="2:25">
      <c r="B142" s="63"/>
      <c r="C142" s="63"/>
      <c r="D142" s="64"/>
      <c r="E142" s="248"/>
      <c r="F142" s="62" t="s">
        <v>18</v>
      </c>
      <c r="G142" s="62" t="s">
        <v>664</v>
      </c>
      <c r="H142" s="235" t="s">
        <v>447</v>
      </c>
      <c r="I142" s="260" t="s">
        <v>441</v>
      </c>
      <c r="J142" s="62" t="s">
        <v>676</v>
      </c>
      <c r="K142" s="62">
        <v>1280</v>
      </c>
      <c r="L142" s="412">
        <v>2</v>
      </c>
      <c r="M142" s="62">
        <v>7</v>
      </c>
      <c r="N142" s="62"/>
      <c r="O142" s="413"/>
      <c r="P142" s="413"/>
      <c r="Q142" s="413"/>
      <c r="R142" s="413"/>
      <c r="S142" s="413"/>
      <c r="T142" s="427">
        <f t="shared" si="16"/>
        <v>9</v>
      </c>
      <c r="U142" s="82"/>
      <c r="V142" s="427">
        <f t="shared" si="19"/>
        <v>9</v>
      </c>
      <c r="W142" s="428" t="str">
        <f t="shared" si="20"/>
        <v>-</v>
      </c>
      <c r="Y142" s="400"/>
    </row>
    <row r="143" s="56" customFormat="1" ht="50.1" customHeight="1" spans="2:25">
      <c r="B143" s="63"/>
      <c r="C143" s="63"/>
      <c r="D143" s="69"/>
      <c r="E143" s="249"/>
      <c r="F143" s="79" t="s">
        <v>19</v>
      </c>
      <c r="G143" s="79" t="s">
        <v>642</v>
      </c>
      <c r="H143" s="241" t="s">
        <v>450</v>
      </c>
      <c r="I143" s="261" t="s">
        <v>441</v>
      </c>
      <c r="J143" s="65" t="s">
        <v>677</v>
      </c>
      <c r="K143" s="65">
        <v>1280</v>
      </c>
      <c r="L143" s="414">
        <v>4</v>
      </c>
      <c r="M143" s="65">
        <v>5</v>
      </c>
      <c r="N143" s="65"/>
      <c r="O143" s="415"/>
      <c r="P143" s="415"/>
      <c r="Q143" s="415"/>
      <c r="R143" s="415"/>
      <c r="S143" s="415"/>
      <c r="T143" s="429">
        <f t="shared" si="16"/>
        <v>9</v>
      </c>
      <c r="U143" s="84"/>
      <c r="V143" s="430">
        <f t="shared" si="19"/>
        <v>9</v>
      </c>
      <c r="W143" s="431" t="str">
        <f t="shared" si="20"/>
        <v>-</v>
      </c>
      <c r="Y143" s="400"/>
    </row>
    <row r="144" s="56" customFormat="1" ht="50.1" customHeight="1" spans="2:25">
      <c r="B144" s="63"/>
      <c r="C144" s="63"/>
      <c r="D144" s="60" t="s">
        <v>678</v>
      </c>
      <c r="E144" s="250"/>
      <c r="F144" s="67" t="s">
        <v>16</v>
      </c>
      <c r="G144" s="67" t="s">
        <v>636</v>
      </c>
      <c r="H144" s="233" t="s">
        <v>440</v>
      </c>
      <c r="I144" s="262" t="s">
        <v>441</v>
      </c>
      <c r="J144" s="67" t="s">
        <v>679</v>
      </c>
      <c r="K144" s="67">
        <v>1280</v>
      </c>
      <c r="L144" s="416">
        <v>4</v>
      </c>
      <c r="M144" s="67">
        <v>4</v>
      </c>
      <c r="N144" s="67"/>
      <c r="O144" s="417"/>
      <c r="P144" s="417"/>
      <c r="Q144" s="417"/>
      <c r="R144" s="417"/>
      <c r="S144" s="417"/>
      <c r="T144" s="432">
        <f t="shared" si="16"/>
        <v>8</v>
      </c>
      <c r="U144" s="68"/>
      <c r="V144" s="433">
        <f t="shared" si="19"/>
        <v>8</v>
      </c>
      <c r="W144" s="434" t="str">
        <f t="shared" si="20"/>
        <v>-</v>
      </c>
      <c r="Y144" s="400"/>
    </row>
    <row r="145" s="56" customFormat="1" ht="50.1" customHeight="1" spans="2:25">
      <c r="B145" s="63"/>
      <c r="C145" s="63"/>
      <c r="D145" s="64"/>
      <c r="E145" s="251"/>
      <c r="F145" s="62" t="s">
        <v>17</v>
      </c>
      <c r="G145" s="62" t="s">
        <v>638</v>
      </c>
      <c r="H145" s="235" t="s">
        <v>444</v>
      </c>
      <c r="I145" s="260" t="s">
        <v>441</v>
      </c>
      <c r="J145" s="62" t="s">
        <v>680</v>
      </c>
      <c r="K145" s="62">
        <v>1280</v>
      </c>
      <c r="L145" s="412">
        <v>3</v>
      </c>
      <c r="M145" s="62">
        <v>5</v>
      </c>
      <c r="N145" s="62"/>
      <c r="O145" s="413"/>
      <c r="P145" s="413"/>
      <c r="Q145" s="413"/>
      <c r="R145" s="413">
        <v>1</v>
      </c>
      <c r="S145" s="413">
        <v>0.02</v>
      </c>
      <c r="T145" s="427">
        <f t="shared" si="16"/>
        <v>8</v>
      </c>
      <c r="U145" s="82"/>
      <c r="V145" s="427">
        <f t="shared" si="19"/>
        <v>8</v>
      </c>
      <c r="W145" s="428">
        <f t="shared" si="20"/>
        <v>2800</v>
      </c>
      <c r="Y145" s="400"/>
    </row>
    <row r="146" s="56" customFormat="1" ht="50.1" customHeight="1" spans="2:25">
      <c r="B146" s="63"/>
      <c r="C146" s="63"/>
      <c r="D146" s="64"/>
      <c r="E146" s="251"/>
      <c r="F146" s="62" t="s">
        <v>18</v>
      </c>
      <c r="G146" s="62" t="s">
        <v>664</v>
      </c>
      <c r="H146" s="235" t="s">
        <v>447</v>
      </c>
      <c r="I146" s="260" t="s">
        <v>441</v>
      </c>
      <c r="J146" s="62" t="s">
        <v>681</v>
      </c>
      <c r="K146" s="62">
        <v>1280</v>
      </c>
      <c r="L146" s="412">
        <v>1</v>
      </c>
      <c r="M146" s="62">
        <v>5</v>
      </c>
      <c r="N146" s="62"/>
      <c r="O146" s="413"/>
      <c r="P146" s="413"/>
      <c r="Q146" s="413">
        <v>1</v>
      </c>
      <c r="R146" s="413">
        <v>1</v>
      </c>
      <c r="S146" s="413">
        <v>0.05</v>
      </c>
      <c r="T146" s="427">
        <f t="shared" si="16"/>
        <v>6</v>
      </c>
      <c r="U146" s="82"/>
      <c r="V146" s="427">
        <f t="shared" si="19"/>
        <v>6</v>
      </c>
      <c r="W146" s="428">
        <f t="shared" si="20"/>
        <v>840</v>
      </c>
      <c r="Y146" s="400"/>
    </row>
    <row r="147" s="56" customFormat="1" ht="50.1" customHeight="1" spans="2:25">
      <c r="B147" s="75"/>
      <c r="C147" s="75"/>
      <c r="D147" s="252"/>
      <c r="E147" s="253"/>
      <c r="F147" s="81" t="s">
        <v>19</v>
      </c>
      <c r="G147" s="65" t="s">
        <v>642</v>
      </c>
      <c r="H147" s="237" t="s">
        <v>450</v>
      </c>
      <c r="I147" s="263" t="s">
        <v>441</v>
      </c>
      <c r="J147" s="65" t="s">
        <v>682</v>
      </c>
      <c r="K147" s="65">
        <v>1280</v>
      </c>
      <c r="L147" s="414">
        <v>3</v>
      </c>
      <c r="M147" s="65">
        <v>9</v>
      </c>
      <c r="N147" s="65"/>
      <c r="O147" s="415"/>
      <c r="P147" s="415"/>
      <c r="Q147" s="415"/>
      <c r="R147" s="415"/>
      <c r="S147" s="415"/>
      <c r="T147" s="429">
        <f t="shared" si="16"/>
        <v>12</v>
      </c>
      <c r="U147" s="84"/>
      <c r="V147" s="430">
        <f t="shared" si="19"/>
        <v>12</v>
      </c>
      <c r="W147" s="431" t="str">
        <f t="shared" si="20"/>
        <v>-</v>
      </c>
      <c r="Y147" s="400"/>
    </row>
    <row r="148" s="56" customFormat="1" ht="50.1" customHeight="1" spans="2:25">
      <c r="B148" s="254"/>
      <c r="C148" s="254"/>
      <c r="D148" s="60">
        <v>20003</v>
      </c>
      <c r="E148" s="247"/>
      <c r="F148" s="86" t="s">
        <v>16</v>
      </c>
      <c r="G148" s="86" t="s">
        <v>636</v>
      </c>
      <c r="H148" s="239" t="s">
        <v>440</v>
      </c>
      <c r="I148" s="259" t="s">
        <v>441</v>
      </c>
      <c r="J148" s="67" t="s">
        <v>683</v>
      </c>
      <c r="K148" s="67">
        <v>1280</v>
      </c>
      <c r="L148" s="416">
        <v>4</v>
      </c>
      <c r="M148" s="67">
        <v>11</v>
      </c>
      <c r="N148" s="67"/>
      <c r="O148" s="417"/>
      <c r="P148" s="417"/>
      <c r="Q148" s="417"/>
      <c r="R148" s="417"/>
      <c r="S148" s="417"/>
      <c r="T148" s="432">
        <f t="shared" si="16"/>
        <v>15</v>
      </c>
      <c r="U148" s="68"/>
      <c r="V148" s="433">
        <f t="shared" si="19"/>
        <v>15</v>
      </c>
      <c r="W148" s="434" t="str">
        <f t="shared" si="20"/>
        <v>-</v>
      </c>
      <c r="Y148" s="400"/>
    </row>
    <row r="149" s="56" customFormat="1" ht="50.1" customHeight="1" spans="2:25">
      <c r="B149" s="254"/>
      <c r="C149" s="254"/>
      <c r="D149" s="64"/>
      <c r="E149" s="248"/>
      <c r="F149" s="62" t="s">
        <v>17</v>
      </c>
      <c r="G149" s="62" t="s">
        <v>638</v>
      </c>
      <c r="H149" s="235" t="s">
        <v>444</v>
      </c>
      <c r="I149" s="260" t="s">
        <v>441</v>
      </c>
      <c r="J149" s="62" t="s">
        <v>684</v>
      </c>
      <c r="K149" s="62">
        <v>1280</v>
      </c>
      <c r="L149" s="412">
        <v>6</v>
      </c>
      <c r="M149" s="62">
        <v>6</v>
      </c>
      <c r="N149" s="62"/>
      <c r="O149" s="413"/>
      <c r="P149" s="413"/>
      <c r="Q149" s="413"/>
      <c r="R149" s="413"/>
      <c r="S149" s="413"/>
      <c r="T149" s="427">
        <f t="shared" si="16"/>
        <v>12</v>
      </c>
      <c r="U149" s="82"/>
      <c r="V149" s="427">
        <f t="shared" si="19"/>
        <v>12</v>
      </c>
      <c r="W149" s="428" t="str">
        <f t="shared" si="20"/>
        <v>-</v>
      </c>
      <c r="Y149" s="400"/>
    </row>
    <row r="150" s="56" customFormat="1" ht="50.1" customHeight="1" spans="2:25">
      <c r="B150" s="254"/>
      <c r="C150" s="254"/>
      <c r="D150" s="64"/>
      <c r="E150" s="248"/>
      <c r="F150" s="62" t="s">
        <v>18</v>
      </c>
      <c r="G150" s="62" t="s">
        <v>664</v>
      </c>
      <c r="H150" s="235" t="s">
        <v>447</v>
      </c>
      <c r="I150" s="260" t="s">
        <v>441</v>
      </c>
      <c r="J150" s="62" t="s">
        <v>685</v>
      </c>
      <c r="K150" s="62">
        <v>1280</v>
      </c>
      <c r="L150" s="412">
        <v>3</v>
      </c>
      <c r="M150" s="62">
        <v>10</v>
      </c>
      <c r="N150" s="62"/>
      <c r="O150" s="413"/>
      <c r="P150" s="413"/>
      <c r="Q150" s="413"/>
      <c r="R150" s="413"/>
      <c r="S150" s="413"/>
      <c r="T150" s="427">
        <f t="shared" si="16"/>
        <v>13</v>
      </c>
      <c r="U150" s="82"/>
      <c r="V150" s="427">
        <f t="shared" si="19"/>
        <v>13</v>
      </c>
      <c r="W150" s="428" t="str">
        <f t="shared" si="20"/>
        <v>-</v>
      </c>
      <c r="Y150" s="400"/>
    </row>
    <row r="151" s="56" customFormat="1" ht="50.1" customHeight="1" spans="2:25">
      <c r="B151" s="254"/>
      <c r="C151" s="254"/>
      <c r="D151" s="69"/>
      <c r="E151" s="249"/>
      <c r="F151" s="79" t="s">
        <v>19</v>
      </c>
      <c r="G151" s="79" t="s">
        <v>642</v>
      </c>
      <c r="H151" s="241" t="s">
        <v>450</v>
      </c>
      <c r="I151" s="261" t="s">
        <v>441</v>
      </c>
      <c r="J151" s="65" t="s">
        <v>686</v>
      </c>
      <c r="K151" s="65">
        <v>1280</v>
      </c>
      <c r="L151" s="414">
        <v>7</v>
      </c>
      <c r="M151" s="65">
        <v>6</v>
      </c>
      <c r="N151" s="65"/>
      <c r="O151" s="415"/>
      <c r="P151" s="415"/>
      <c r="Q151" s="415"/>
      <c r="R151" s="415"/>
      <c r="S151" s="415"/>
      <c r="T151" s="429">
        <f t="shared" si="16"/>
        <v>13</v>
      </c>
      <c r="U151" s="84"/>
      <c r="V151" s="430">
        <f t="shared" si="19"/>
        <v>13</v>
      </c>
      <c r="W151" s="431" t="str">
        <f t="shared" si="20"/>
        <v>-</v>
      </c>
      <c r="Y151" s="400"/>
    </row>
    <row r="152" s="56" customFormat="1" ht="50.1" customHeight="1" spans="2:25">
      <c r="B152" s="254"/>
      <c r="C152" s="254"/>
      <c r="D152" s="60" t="s">
        <v>687</v>
      </c>
      <c r="E152" s="247"/>
      <c r="F152" s="67" t="s">
        <v>16</v>
      </c>
      <c r="G152" s="67" t="s">
        <v>636</v>
      </c>
      <c r="H152" s="233" t="s">
        <v>440</v>
      </c>
      <c r="I152" s="256" t="s">
        <v>441</v>
      </c>
      <c r="J152" s="67" t="s">
        <v>688</v>
      </c>
      <c r="K152" s="67">
        <v>1280</v>
      </c>
      <c r="L152" s="416">
        <v>4</v>
      </c>
      <c r="M152" s="67">
        <v>11</v>
      </c>
      <c r="N152" s="67"/>
      <c r="O152" s="417"/>
      <c r="P152" s="417"/>
      <c r="Q152" s="417"/>
      <c r="R152" s="417"/>
      <c r="S152" s="417"/>
      <c r="T152" s="432">
        <f t="shared" si="16"/>
        <v>15</v>
      </c>
      <c r="U152" s="68"/>
      <c r="V152" s="433">
        <f t="shared" si="19"/>
        <v>15</v>
      </c>
      <c r="W152" s="434" t="str">
        <f t="shared" si="20"/>
        <v>-</v>
      </c>
      <c r="Y152" s="400"/>
    </row>
    <row r="153" s="56" customFormat="1" ht="50.1" customHeight="1" spans="2:25">
      <c r="B153" s="254"/>
      <c r="C153" s="254"/>
      <c r="D153" s="64"/>
      <c r="E153" s="248"/>
      <c r="F153" s="62" t="s">
        <v>17</v>
      </c>
      <c r="G153" s="62" t="s">
        <v>638</v>
      </c>
      <c r="H153" s="235" t="s">
        <v>444</v>
      </c>
      <c r="I153" s="257" t="s">
        <v>441</v>
      </c>
      <c r="J153" s="62" t="s">
        <v>689</v>
      </c>
      <c r="K153" s="62">
        <v>1280</v>
      </c>
      <c r="L153" s="412">
        <v>8</v>
      </c>
      <c r="M153" s="62">
        <v>10</v>
      </c>
      <c r="N153" s="62"/>
      <c r="O153" s="413"/>
      <c r="P153" s="413"/>
      <c r="Q153" s="413"/>
      <c r="R153" s="413"/>
      <c r="S153" s="413"/>
      <c r="T153" s="427">
        <f t="shared" si="16"/>
        <v>18</v>
      </c>
      <c r="U153" s="82"/>
      <c r="V153" s="427">
        <f t="shared" si="19"/>
        <v>18</v>
      </c>
      <c r="W153" s="428" t="str">
        <f t="shared" si="20"/>
        <v>-</v>
      </c>
      <c r="Y153" s="400"/>
    </row>
    <row r="154" s="56" customFormat="1" ht="50.1" customHeight="1" spans="2:25">
      <c r="B154" s="254"/>
      <c r="C154" s="254"/>
      <c r="D154" s="64"/>
      <c r="E154" s="248"/>
      <c r="F154" s="62" t="s">
        <v>18</v>
      </c>
      <c r="G154" s="62" t="s">
        <v>664</v>
      </c>
      <c r="H154" s="235" t="s">
        <v>447</v>
      </c>
      <c r="I154" s="257" t="s">
        <v>441</v>
      </c>
      <c r="J154" s="62" t="s">
        <v>690</v>
      </c>
      <c r="K154" s="62">
        <v>1280</v>
      </c>
      <c r="L154" s="412">
        <v>3</v>
      </c>
      <c r="M154" s="62">
        <v>11</v>
      </c>
      <c r="N154" s="62"/>
      <c r="O154" s="413"/>
      <c r="P154" s="413"/>
      <c r="Q154" s="413"/>
      <c r="R154" s="413"/>
      <c r="S154" s="413"/>
      <c r="T154" s="427">
        <f t="shared" si="16"/>
        <v>14</v>
      </c>
      <c r="U154" s="82"/>
      <c r="V154" s="427">
        <f t="shared" si="19"/>
        <v>14</v>
      </c>
      <c r="W154" s="428" t="str">
        <f t="shared" si="20"/>
        <v>-</v>
      </c>
      <c r="Y154" s="400"/>
    </row>
    <row r="155" s="56" customFormat="1" ht="50.1" customHeight="1" spans="2:25">
      <c r="B155" s="254"/>
      <c r="C155" s="254"/>
      <c r="D155" s="69"/>
      <c r="E155" s="249"/>
      <c r="F155" s="65" t="s">
        <v>19</v>
      </c>
      <c r="G155" s="65" t="s">
        <v>642</v>
      </c>
      <c r="H155" s="237" t="s">
        <v>450</v>
      </c>
      <c r="I155" s="258" t="s">
        <v>441</v>
      </c>
      <c r="J155" s="65" t="s">
        <v>691</v>
      </c>
      <c r="K155" s="65">
        <v>1280</v>
      </c>
      <c r="L155" s="414">
        <v>3</v>
      </c>
      <c r="M155" s="65">
        <v>8</v>
      </c>
      <c r="N155" s="65"/>
      <c r="O155" s="415"/>
      <c r="P155" s="415">
        <v>1</v>
      </c>
      <c r="Q155" s="415">
        <v>1</v>
      </c>
      <c r="R155" s="415">
        <v>1</v>
      </c>
      <c r="S155" s="415">
        <v>0.12</v>
      </c>
      <c r="T155" s="429">
        <f t="shared" si="16"/>
        <v>11</v>
      </c>
      <c r="U155" s="84"/>
      <c r="V155" s="430">
        <f t="shared" si="19"/>
        <v>11</v>
      </c>
      <c r="W155" s="431">
        <f t="shared" si="20"/>
        <v>641.666666666667</v>
      </c>
      <c r="Y155" s="400"/>
    </row>
    <row r="156" s="56" customFormat="1" ht="50.1" customHeight="1" spans="2:25">
      <c r="B156" s="254"/>
      <c r="C156" s="254"/>
      <c r="D156" s="64" t="s">
        <v>692</v>
      </c>
      <c r="E156" s="248"/>
      <c r="F156" s="67" t="s">
        <v>16</v>
      </c>
      <c r="G156" s="67" t="s">
        <v>636</v>
      </c>
      <c r="H156" s="233" t="s">
        <v>440</v>
      </c>
      <c r="I156" s="259" t="s">
        <v>441</v>
      </c>
      <c r="J156" s="67" t="s">
        <v>693</v>
      </c>
      <c r="K156" s="67">
        <v>1280</v>
      </c>
      <c r="L156" s="416">
        <v>4</v>
      </c>
      <c r="M156" s="67">
        <v>11</v>
      </c>
      <c r="N156" s="67"/>
      <c r="O156" s="417"/>
      <c r="P156" s="417"/>
      <c r="Q156" s="417"/>
      <c r="R156" s="417"/>
      <c r="S156" s="417"/>
      <c r="T156" s="432">
        <f t="shared" si="16"/>
        <v>15</v>
      </c>
      <c r="U156" s="68"/>
      <c r="V156" s="433">
        <f t="shared" si="19"/>
        <v>15</v>
      </c>
      <c r="W156" s="434" t="str">
        <f t="shared" si="20"/>
        <v>-</v>
      </c>
      <c r="Y156" s="400"/>
    </row>
    <row r="157" s="56" customFormat="1" ht="50.1" customHeight="1" spans="2:25">
      <c r="B157" s="254"/>
      <c r="C157" s="254"/>
      <c r="D157" s="64"/>
      <c r="E157" s="248"/>
      <c r="F157" s="62" t="s">
        <v>17</v>
      </c>
      <c r="G157" s="62" t="s">
        <v>638</v>
      </c>
      <c r="H157" s="235" t="s">
        <v>444</v>
      </c>
      <c r="I157" s="260" t="s">
        <v>441</v>
      </c>
      <c r="J157" s="62" t="s">
        <v>694</v>
      </c>
      <c r="K157" s="62">
        <v>1280</v>
      </c>
      <c r="L157" s="412">
        <v>3</v>
      </c>
      <c r="M157" s="62">
        <v>11</v>
      </c>
      <c r="N157" s="62"/>
      <c r="O157" s="413"/>
      <c r="P157" s="413">
        <v>1</v>
      </c>
      <c r="Q157" s="413">
        <v>1</v>
      </c>
      <c r="R157" s="413">
        <v>1</v>
      </c>
      <c r="S157" s="413">
        <v>0.12</v>
      </c>
      <c r="T157" s="427">
        <f t="shared" si="16"/>
        <v>14</v>
      </c>
      <c r="U157" s="82"/>
      <c r="V157" s="427">
        <f t="shared" si="19"/>
        <v>14</v>
      </c>
      <c r="W157" s="428">
        <f t="shared" si="20"/>
        <v>816.666666666667</v>
      </c>
      <c r="Y157" s="400"/>
    </row>
    <row r="158" s="56" customFormat="1" ht="50.1" customHeight="1" spans="2:25">
      <c r="B158" s="254"/>
      <c r="C158" s="254"/>
      <c r="D158" s="64"/>
      <c r="E158" s="248"/>
      <c r="F158" s="62" t="s">
        <v>18</v>
      </c>
      <c r="G158" s="62" t="s">
        <v>664</v>
      </c>
      <c r="H158" s="235" t="s">
        <v>447</v>
      </c>
      <c r="I158" s="260" t="s">
        <v>441</v>
      </c>
      <c r="J158" s="62" t="s">
        <v>695</v>
      </c>
      <c r="K158" s="62">
        <v>1280</v>
      </c>
      <c r="L158" s="412">
        <v>5</v>
      </c>
      <c r="M158" s="62">
        <v>11</v>
      </c>
      <c r="N158" s="62"/>
      <c r="O158" s="413"/>
      <c r="P158" s="413"/>
      <c r="Q158" s="413"/>
      <c r="R158" s="413"/>
      <c r="S158" s="413"/>
      <c r="T158" s="427">
        <f t="shared" si="16"/>
        <v>16</v>
      </c>
      <c r="U158" s="82"/>
      <c r="V158" s="427">
        <f t="shared" si="19"/>
        <v>16</v>
      </c>
      <c r="W158" s="428" t="str">
        <f t="shared" si="20"/>
        <v>-</v>
      </c>
      <c r="Y158" s="400"/>
    </row>
    <row r="159" s="56" customFormat="1" ht="50.1" customHeight="1" spans="2:25">
      <c r="B159" s="254"/>
      <c r="C159" s="254"/>
      <c r="D159" s="64"/>
      <c r="E159" s="248"/>
      <c r="F159" s="79" t="s">
        <v>19</v>
      </c>
      <c r="G159" s="79" t="s">
        <v>642</v>
      </c>
      <c r="H159" s="241" t="s">
        <v>450</v>
      </c>
      <c r="I159" s="261" t="s">
        <v>441</v>
      </c>
      <c r="J159" s="65" t="s">
        <v>696</v>
      </c>
      <c r="K159" s="65">
        <v>1280</v>
      </c>
      <c r="L159" s="414">
        <v>6</v>
      </c>
      <c r="M159" s="65">
        <v>7</v>
      </c>
      <c r="N159" s="65"/>
      <c r="O159" s="415"/>
      <c r="P159" s="415"/>
      <c r="Q159" s="415"/>
      <c r="R159" s="415"/>
      <c r="S159" s="415"/>
      <c r="T159" s="429">
        <f t="shared" si="16"/>
        <v>13</v>
      </c>
      <c r="U159" s="84"/>
      <c r="V159" s="430">
        <f t="shared" si="19"/>
        <v>13</v>
      </c>
      <c r="W159" s="431" t="str">
        <f t="shared" si="20"/>
        <v>-</v>
      </c>
      <c r="Y159" s="400"/>
    </row>
    <row r="160" s="56" customFormat="1" ht="50.1" customHeight="1" spans="2:25">
      <c r="B160" s="254"/>
      <c r="C160" s="254"/>
      <c r="D160" s="60" t="s">
        <v>697</v>
      </c>
      <c r="E160" s="247"/>
      <c r="F160" s="67" t="s">
        <v>16</v>
      </c>
      <c r="G160" s="67" t="s">
        <v>636</v>
      </c>
      <c r="H160" s="233" t="s">
        <v>440</v>
      </c>
      <c r="I160" s="256" t="s">
        <v>441</v>
      </c>
      <c r="J160" s="67" t="s">
        <v>698</v>
      </c>
      <c r="K160" s="67">
        <v>1280</v>
      </c>
      <c r="L160" s="416">
        <v>4</v>
      </c>
      <c r="M160" s="67">
        <v>11</v>
      </c>
      <c r="N160" s="67"/>
      <c r="O160" s="417"/>
      <c r="P160" s="417"/>
      <c r="Q160" s="417"/>
      <c r="R160" s="417"/>
      <c r="S160" s="417"/>
      <c r="T160" s="432">
        <f t="shared" si="16"/>
        <v>15</v>
      </c>
      <c r="U160" s="68"/>
      <c r="V160" s="433">
        <f t="shared" si="19"/>
        <v>15</v>
      </c>
      <c r="W160" s="434" t="str">
        <f t="shared" si="20"/>
        <v>-</v>
      </c>
      <c r="Y160" s="400"/>
    </row>
    <row r="161" s="56" customFormat="1" ht="50.1" customHeight="1" spans="2:25">
      <c r="B161" s="254"/>
      <c r="C161" s="254"/>
      <c r="D161" s="64"/>
      <c r="E161" s="248"/>
      <c r="F161" s="62" t="s">
        <v>17</v>
      </c>
      <c r="G161" s="62" t="s">
        <v>638</v>
      </c>
      <c r="H161" s="235" t="s">
        <v>444</v>
      </c>
      <c r="I161" s="257" t="s">
        <v>441</v>
      </c>
      <c r="J161" s="62" t="s">
        <v>699</v>
      </c>
      <c r="K161" s="62">
        <v>1280</v>
      </c>
      <c r="L161" s="412">
        <v>3</v>
      </c>
      <c r="M161" s="62">
        <v>11</v>
      </c>
      <c r="N161" s="62"/>
      <c r="O161" s="413"/>
      <c r="P161" s="413"/>
      <c r="Q161" s="413"/>
      <c r="R161" s="413"/>
      <c r="S161" s="413"/>
      <c r="T161" s="427">
        <f t="shared" si="16"/>
        <v>14</v>
      </c>
      <c r="U161" s="82"/>
      <c r="V161" s="427">
        <f t="shared" si="19"/>
        <v>14</v>
      </c>
      <c r="W161" s="428" t="str">
        <f t="shared" si="20"/>
        <v>-</v>
      </c>
      <c r="Y161" s="400"/>
    </row>
    <row r="162" s="56" customFormat="1" ht="50.1" customHeight="1" spans="2:25">
      <c r="B162" s="254"/>
      <c r="C162" s="254"/>
      <c r="D162" s="64"/>
      <c r="E162" s="248"/>
      <c r="F162" s="62" t="s">
        <v>18</v>
      </c>
      <c r="G162" s="62" t="s">
        <v>664</v>
      </c>
      <c r="H162" s="235" t="s">
        <v>447</v>
      </c>
      <c r="I162" s="257" t="s">
        <v>441</v>
      </c>
      <c r="J162" s="62" t="s">
        <v>700</v>
      </c>
      <c r="K162" s="62">
        <v>1280</v>
      </c>
      <c r="L162" s="412">
        <v>4</v>
      </c>
      <c r="M162" s="62">
        <v>8</v>
      </c>
      <c r="N162" s="62"/>
      <c r="O162" s="413"/>
      <c r="P162" s="413"/>
      <c r="Q162" s="413"/>
      <c r="R162" s="413"/>
      <c r="S162" s="413"/>
      <c r="T162" s="427">
        <f t="shared" si="16"/>
        <v>12</v>
      </c>
      <c r="U162" s="82"/>
      <c r="V162" s="427">
        <f t="shared" si="19"/>
        <v>12</v>
      </c>
      <c r="W162" s="428" t="str">
        <f t="shared" si="20"/>
        <v>-</v>
      </c>
      <c r="Y162" s="400"/>
    </row>
    <row r="163" s="56" customFormat="1" ht="50.1" customHeight="1" spans="2:25">
      <c r="B163" s="254"/>
      <c r="C163" s="254"/>
      <c r="D163" s="69"/>
      <c r="E163" s="249"/>
      <c r="F163" s="65" t="s">
        <v>19</v>
      </c>
      <c r="G163" s="65" t="s">
        <v>642</v>
      </c>
      <c r="H163" s="237" t="s">
        <v>450</v>
      </c>
      <c r="I163" s="258" t="s">
        <v>441</v>
      </c>
      <c r="J163" s="65" t="s">
        <v>701</v>
      </c>
      <c r="K163" s="65">
        <v>1280</v>
      </c>
      <c r="L163" s="414">
        <v>5</v>
      </c>
      <c r="M163" s="65">
        <v>6</v>
      </c>
      <c r="N163" s="65"/>
      <c r="O163" s="415"/>
      <c r="P163" s="415"/>
      <c r="Q163" s="415"/>
      <c r="R163" s="415"/>
      <c r="S163" s="415"/>
      <c r="T163" s="429">
        <f t="shared" si="16"/>
        <v>11</v>
      </c>
      <c r="U163" s="84"/>
      <c r="V163" s="430">
        <f t="shared" si="19"/>
        <v>11</v>
      </c>
      <c r="W163" s="431" t="str">
        <f t="shared" si="20"/>
        <v>-</v>
      </c>
      <c r="Y163" s="400"/>
    </row>
    <row r="164" s="56" customFormat="1" ht="50.1" customHeight="1" spans="2:25">
      <c r="B164" s="254"/>
      <c r="C164" s="254"/>
      <c r="D164" s="64" t="s">
        <v>702</v>
      </c>
      <c r="E164" s="248"/>
      <c r="F164" s="86" t="s">
        <v>16</v>
      </c>
      <c r="G164" s="86" t="s">
        <v>636</v>
      </c>
      <c r="H164" s="239" t="s">
        <v>440</v>
      </c>
      <c r="I164" s="259" t="s">
        <v>441</v>
      </c>
      <c r="J164" s="67" t="s">
        <v>703</v>
      </c>
      <c r="K164" s="67">
        <v>1280</v>
      </c>
      <c r="L164" s="416">
        <v>4</v>
      </c>
      <c r="M164" s="67">
        <v>11</v>
      </c>
      <c r="N164" s="67"/>
      <c r="O164" s="417"/>
      <c r="P164" s="417"/>
      <c r="Q164" s="417"/>
      <c r="R164" s="417"/>
      <c r="S164" s="417"/>
      <c r="T164" s="432">
        <f t="shared" si="16"/>
        <v>15</v>
      </c>
      <c r="U164" s="68"/>
      <c r="V164" s="433">
        <f t="shared" si="19"/>
        <v>15</v>
      </c>
      <c r="W164" s="434" t="str">
        <f t="shared" si="20"/>
        <v>-</v>
      </c>
      <c r="Y164" s="400"/>
    </row>
    <row r="165" s="56" customFormat="1" ht="50.1" customHeight="1" spans="2:25">
      <c r="B165" s="254"/>
      <c r="C165" s="254"/>
      <c r="D165" s="64"/>
      <c r="E165" s="248"/>
      <c r="F165" s="62" t="s">
        <v>17</v>
      </c>
      <c r="G165" s="62" t="s">
        <v>638</v>
      </c>
      <c r="H165" s="235" t="s">
        <v>444</v>
      </c>
      <c r="I165" s="260" t="s">
        <v>441</v>
      </c>
      <c r="J165" s="62" t="s">
        <v>704</v>
      </c>
      <c r="K165" s="62">
        <v>1280</v>
      </c>
      <c r="L165" s="412">
        <v>2</v>
      </c>
      <c r="M165" s="62">
        <v>15</v>
      </c>
      <c r="N165" s="62"/>
      <c r="O165" s="413"/>
      <c r="P165" s="413"/>
      <c r="Q165" s="413"/>
      <c r="R165" s="413"/>
      <c r="S165" s="413"/>
      <c r="T165" s="427">
        <f t="shared" si="16"/>
        <v>17</v>
      </c>
      <c r="U165" s="82"/>
      <c r="V165" s="427">
        <f t="shared" si="19"/>
        <v>17</v>
      </c>
      <c r="W165" s="428" t="str">
        <f t="shared" si="20"/>
        <v>-</v>
      </c>
      <c r="Y165" s="400"/>
    </row>
    <row r="166" s="56" customFormat="1" ht="50.1" customHeight="1" spans="2:25">
      <c r="B166" s="254"/>
      <c r="C166" s="254"/>
      <c r="D166" s="64"/>
      <c r="E166" s="248"/>
      <c r="F166" s="62" t="s">
        <v>18</v>
      </c>
      <c r="G166" s="62" t="s">
        <v>664</v>
      </c>
      <c r="H166" s="235" t="s">
        <v>447</v>
      </c>
      <c r="I166" s="260" t="s">
        <v>441</v>
      </c>
      <c r="J166" s="62" t="s">
        <v>705</v>
      </c>
      <c r="K166" s="62">
        <v>1280</v>
      </c>
      <c r="L166" s="412">
        <v>2</v>
      </c>
      <c r="M166" s="62">
        <v>3</v>
      </c>
      <c r="N166" s="62"/>
      <c r="O166" s="413"/>
      <c r="P166" s="413"/>
      <c r="Q166" s="413">
        <v>1</v>
      </c>
      <c r="R166" s="413">
        <v>1</v>
      </c>
      <c r="S166" s="413">
        <v>0.05</v>
      </c>
      <c r="T166" s="427">
        <f t="shared" si="16"/>
        <v>5</v>
      </c>
      <c r="U166" s="82"/>
      <c r="V166" s="427">
        <f t="shared" si="19"/>
        <v>5</v>
      </c>
      <c r="W166" s="428">
        <f t="shared" si="20"/>
        <v>700</v>
      </c>
      <c r="Y166" s="400"/>
    </row>
    <row r="167" s="56" customFormat="1" ht="50.1" customHeight="1" spans="2:25">
      <c r="B167" s="254"/>
      <c r="C167" s="254"/>
      <c r="D167" s="64"/>
      <c r="E167" s="248"/>
      <c r="F167" s="65" t="s">
        <v>19</v>
      </c>
      <c r="G167" s="65" t="s">
        <v>642</v>
      </c>
      <c r="H167" s="237" t="s">
        <v>450</v>
      </c>
      <c r="I167" s="261" t="s">
        <v>441</v>
      </c>
      <c r="J167" s="65" t="s">
        <v>706</v>
      </c>
      <c r="K167" s="65">
        <v>1280</v>
      </c>
      <c r="L167" s="414">
        <v>3</v>
      </c>
      <c r="M167" s="65">
        <v>20</v>
      </c>
      <c r="N167" s="65"/>
      <c r="O167" s="415"/>
      <c r="P167" s="415"/>
      <c r="Q167" s="415"/>
      <c r="R167" s="415"/>
      <c r="S167" s="415"/>
      <c r="T167" s="429">
        <f t="shared" si="16"/>
        <v>23</v>
      </c>
      <c r="U167" s="84"/>
      <c r="V167" s="430">
        <f t="shared" si="19"/>
        <v>23</v>
      </c>
      <c r="W167" s="431" t="str">
        <f t="shared" si="20"/>
        <v>-</v>
      </c>
      <c r="Y167" s="400"/>
    </row>
    <row r="168" s="56" customFormat="1" ht="50.1" customHeight="1" spans="2:25">
      <c r="B168" s="59" t="s">
        <v>707</v>
      </c>
      <c r="C168" s="255" t="s">
        <v>437</v>
      </c>
      <c r="D168" s="60" t="s">
        <v>708</v>
      </c>
      <c r="E168" s="247"/>
      <c r="F168" s="67" t="s">
        <v>16</v>
      </c>
      <c r="G168" s="67" t="s">
        <v>636</v>
      </c>
      <c r="H168" s="233" t="s">
        <v>440</v>
      </c>
      <c r="I168" s="262" t="s">
        <v>441</v>
      </c>
      <c r="J168" s="67" t="s">
        <v>709</v>
      </c>
      <c r="K168" s="67">
        <v>1580</v>
      </c>
      <c r="L168" s="416">
        <v>3</v>
      </c>
      <c r="M168" s="67">
        <v>9</v>
      </c>
      <c r="N168" s="67"/>
      <c r="O168" s="417"/>
      <c r="P168" s="417"/>
      <c r="Q168" s="417"/>
      <c r="R168" s="417"/>
      <c r="S168" s="417"/>
      <c r="T168" s="432">
        <f t="shared" si="16"/>
        <v>12</v>
      </c>
      <c r="U168" s="68"/>
      <c r="V168" s="433">
        <f t="shared" si="19"/>
        <v>12</v>
      </c>
      <c r="W168" s="434" t="str">
        <f t="shared" si="20"/>
        <v>-</v>
      </c>
      <c r="Y168" s="400"/>
    </row>
    <row r="169" s="56" customFormat="1" ht="50.1" customHeight="1" spans="2:25">
      <c r="B169" s="244"/>
      <c r="C169" s="244"/>
      <c r="D169" s="64" t="s">
        <v>453</v>
      </c>
      <c r="E169" s="248"/>
      <c r="F169" s="62" t="s">
        <v>17</v>
      </c>
      <c r="G169" s="62" t="s">
        <v>710</v>
      </c>
      <c r="H169" s="235" t="s">
        <v>444</v>
      </c>
      <c r="I169" s="260" t="s">
        <v>441</v>
      </c>
      <c r="J169" s="62" t="s">
        <v>711</v>
      </c>
      <c r="K169" s="62">
        <v>1580</v>
      </c>
      <c r="L169" s="412">
        <v>2</v>
      </c>
      <c r="M169" s="62">
        <v>9</v>
      </c>
      <c r="N169" s="62"/>
      <c r="O169" s="413"/>
      <c r="P169" s="413"/>
      <c r="Q169" s="413"/>
      <c r="R169" s="413"/>
      <c r="S169" s="413"/>
      <c r="T169" s="427">
        <f t="shared" si="16"/>
        <v>11</v>
      </c>
      <c r="U169" s="82"/>
      <c r="V169" s="427">
        <f t="shared" si="19"/>
        <v>11</v>
      </c>
      <c r="W169" s="428" t="str">
        <f t="shared" si="20"/>
        <v>-</v>
      </c>
      <c r="Y169" s="400"/>
    </row>
    <row r="170" s="56" customFormat="1" ht="50.1" customHeight="1" spans="2:25">
      <c r="B170" s="244"/>
      <c r="C170" s="244"/>
      <c r="D170" s="69"/>
      <c r="E170" s="249"/>
      <c r="F170" s="79" t="s">
        <v>18</v>
      </c>
      <c r="G170" s="79" t="s">
        <v>654</v>
      </c>
      <c r="H170" s="79" t="s">
        <v>712</v>
      </c>
      <c r="I170" s="261" t="s">
        <v>441</v>
      </c>
      <c r="J170" s="65" t="s">
        <v>713</v>
      </c>
      <c r="K170" s="65">
        <v>1580</v>
      </c>
      <c r="L170" s="414">
        <v>3</v>
      </c>
      <c r="M170" s="65">
        <v>11</v>
      </c>
      <c r="N170" s="65"/>
      <c r="O170" s="415"/>
      <c r="P170" s="415"/>
      <c r="Q170" s="415"/>
      <c r="R170" s="415"/>
      <c r="S170" s="415"/>
      <c r="T170" s="429">
        <f t="shared" si="16"/>
        <v>14</v>
      </c>
      <c r="U170" s="84"/>
      <c r="V170" s="430">
        <f t="shared" si="19"/>
        <v>14</v>
      </c>
      <c r="W170" s="431" t="str">
        <f t="shared" si="20"/>
        <v>-</v>
      </c>
      <c r="Y170" s="400"/>
    </row>
    <row r="171" s="56" customFormat="1" ht="50.1" customHeight="1" spans="2:25">
      <c r="B171" s="244"/>
      <c r="C171" s="244"/>
      <c r="D171" s="60" t="s">
        <v>708</v>
      </c>
      <c r="E171" s="247"/>
      <c r="F171" s="67" t="s">
        <v>16</v>
      </c>
      <c r="G171" s="67" t="s">
        <v>636</v>
      </c>
      <c r="H171" s="233" t="s">
        <v>440</v>
      </c>
      <c r="I171" s="262" t="s">
        <v>441</v>
      </c>
      <c r="J171" s="67" t="s">
        <v>714</v>
      </c>
      <c r="K171" s="67">
        <v>1399</v>
      </c>
      <c r="L171" s="416">
        <v>4</v>
      </c>
      <c r="M171" s="67">
        <v>8</v>
      </c>
      <c r="N171" s="67"/>
      <c r="O171" s="417"/>
      <c r="P171" s="417">
        <v>1</v>
      </c>
      <c r="Q171" s="417">
        <v>1</v>
      </c>
      <c r="R171" s="417">
        <v>1</v>
      </c>
      <c r="S171" s="417">
        <v>0.12</v>
      </c>
      <c r="T171" s="432">
        <f t="shared" si="16"/>
        <v>12</v>
      </c>
      <c r="U171" s="68"/>
      <c r="V171" s="433">
        <f t="shared" si="19"/>
        <v>12</v>
      </c>
      <c r="W171" s="434">
        <f t="shared" si="20"/>
        <v>700</v>
      </c>
      <c r="Y171" s="400"/>
    </row>
    <row r="172" s="56" customFormat="1" ht="50.1" customHeight="1" spans="2:25">
      <c r="B172" s="244"/>
      <c r="C172" s="244"/>
      <c r="D172" s="64" t="s">
        <v>459</v>
      </c>
      <c r="E172" s="248"/>
      <c r="F172" s="62" t="s">
        <v>17</v>
      </c>
      <c r="G172" s="62" t="s">
        <v>710</v>
      </c>
      <c r="H172" s="235" t="s">
        <v>444</v>
      </c>
      <c r="I172" s="260" t="s">
        <v>441</v>
      </c>
      <c r="J172" s="62" t="s">
        <v>715</v>
      </c>
      <c r="K172" s="62">
        <v>1580</v>
      </c>
      <c r="L172" s="412">
        <v>2</v>
      </c>
      <c r="M172" s="62">
        <v>5</v>
      </c>
      <c r="N172" s="62"/>
      <c r="O172" s="413"/>
      <c r="P172" s="413"/>
      <c r="Q172" s="413"/>
      <c r="R172" s="413">
        <v>1</v>
      </c>
      <c r="S172" s="413">
        <v>0.02</v>
      </c>
      <c r="T172" s="427">
        <f t="shared" si="16"/>
        <v>7</v>
      </c>
      <c r="U172" s="82"/>
      <c r="V172" s="427">
        <f t="shared" si="19"/>
        <v>7</v>
      </c>
      <c r="W172" s="428">
        <f t="shared" si="20"/>
        <v>2450</v>
      </c>
      <c r="Y172" s="400"/>
    </row>
    <row r="173" s="56" customFormat="1" ht="50.1" customHeight="1" spans="2:25">
      <c r="B173" s="244"/>
      <c r="C173" s="244"/>
      <c r="D173" s="69"/>
      <c r="E173" s="249"/>
      <c r="F173" s="65" t="s">
        <v>18</v>
      </c>
      <c r="G173" s="65" t="s">
        <v>654</v>
      </c>
      <c r="H173" s="65" t="s">
        <v>712</v>
      </c>
      <c r="I173" s="263" t="s">
        <v>441</v>
      </c>
      <c r="J173" s="65" t="s">
        <v>716</v>
      </c>
      <c r="K173" s="65">
        <v>1580</v>
      </c>
      <c r="L173" s="414">
        <v>3</v>
      </c>
      <c r="M173" s="65">
        <v>11</v>
      </c>
      <c r="N173" s="65"/>
      <c r="O173" s="415"/>
      <c r="P173" s="415"/>
      <c r="Q173" s="415"/>
      <c r="R173" s="415"/>
      <c r="S173" s="415"/>
      <c r="T173" s="429">
        <f t="shared" si="16"/>
        <v>14</v>
      </c>
      <c r="U173" s="84"/>
      <c r="V173" s="430">
        <f t="shared" si="19"/>
        <v>14</v>
      </c>
      <c r="W173" s="431" t="str">
        <f t="shared" si="20"/>
        <v>-</v>
      </c>
      <c r="Y173" s="400"/>
    </row>
    <row r="174" s="56" customFormat="1" ht="50.1" customHeight="1" spans="2:25">
      <c r="B174" s="244"/>
      <c r="C174" s="244"/>
      <c r="D174" s="60" t="s">
        <v>708</v>
      </c>
      <c r="E174" s="247"/>
      <c r="F174" s="86" t="s">
        <v>16</v>
      </c>
      <c r="G174" s="86" t="s">
        <v>636</v>
      </c>
      <c r="H174" s="239" t="s">
        <v>440</v>
      </c>
      <c r="I174" s="259" t="s">
        <v>441</v>
      </c>
      <c r="J174" s="67" t="s">
        <v>717</v>
      </c>
      <c r="K174" s="67">
        <v>1580</v>
      </c>
      <c r="L174" s="416">
        <v>4</v>
      </c>
      <c r="M174" s="67">
        <v>2</v>
      </c>
      <c r="N174" s="67"/>
      <c r="O174" s="417"/>
      <c r="P174" s="417"/>
      <c r="Q174" s="417"/>
      <c r="R174" s="417"/>
      <c r="S174" s="417"/>
      <c r="T174" s="432">
        <f t="shared" si="16"/>
        <v>6</v>
      </c>
      <c r="U174" s="68"/>
      <c r="V174" s="433">
        <f t="shared" si="19"/>
        <v>6</v>
      </c>
      <c r="W174" s="434" t="str">
        <f t="shared" si="20"/>
        <v>-</v>
      </c>
      <c r="Y174" s="400"/>
    </row>
    <row r="175" s="56" customFormat="1" ht="50.1" customHeight="1" spans="2:25">
      <c r="B175" s="244"/>
      <c r="C175" s="244"/>
      <c r="D175" s="64" t="s">
        <v>718</v>
      </c>
      <c r="E175" s="248"/>
      <c r="F175" s="62" t="s">
        <v>17</v>
      </c>
      <c r="G175" s="62" t="s">
        <v>710</v>
      </c>
      <c r="H175" s="235" t="s">
        <v>444</v>
      </c>
      <c r="I175" s="260" t="s">
        <v>441</v>
      </c>
      <c r="J175" s="62" t="s">
        <v>719</v>
      </c>
      <c r="K175" s="62">
        <v>1580</v>
      </c>
      <c r="L175" s="412">
        <v>2</v>
      </c>
      <c r="M175" s="62">
        <v>5</v>
      </c>
      <c r="N175" s="62"/>
      <c r="O175" s="413"/>
      <c r="P175" s="413">
        <v>1</v>
      </c>
      <c r="Q175" s="413">
        <v>1</v>
      </c>
      <c r="R175" s="413">
        <v>1</v>
      </c>
      <c r="S175" s="413">
        <v>0.12</v>
      </c>
      <c r="T175" s="427">
        <f t="shared" si="16"/>
        <v>7</v>
      </c>
      <c r="U175" s="82"/>
      <c r="V175" s="427">
        <f t="shared" si="19"/>
        <v>7</v>
      </c>
      <c r="W175" s="428">
        <f t="shared" si="20"/>
        <v>408.333333333333</v>
      </c>
      <c r="Y175" s="400"/>
    </row>
    <row r="176" s="56" customFormat="1" ht="50.1" customHeight="1" spans="2:25">
      <c r="B176" s="244"/>
      <c r="C176" s="244"/>
      <c r="D176" s="69"/>
      <c r="E176" s="249"/>
      <c r="F176" s="79" t="s">
        <v>18</v>
      </c>
      <c r="G176" s="79" t="s">
        <v>654</v>
      </c>
      <c r="H176" s="79" t="s">
        <v>712</v>
      </c>
      <c r="I176" s="261" t="s">
        <v>441</v>
      </c>
      <c r="J176" s="65" t="s">
        <v>720</v>
      </c>
      <c r="K176" s="65">
        <v>1580</v>
      </c>
      <c r="L176" s="414">
        <v>2</v>
      </c>
      <c r="M176" s="65">
        <v>9</v>
      </c>
      <c r="N176" s="65"/>
      <c r="O176" s="415"/>
      <c r="P176" s="415"/>
      <c r="Q176" s="415"/>
      <c r="R176" s="415">
        <v>1</v>
      </c>
      <c r="S176" s="415">
        <v>0.02</v>
      </c>
      <c r="T176" s="429">
        <f t="shared" si="16"/>
        <v>11</v>
      </c>
      <c r="U176" s="84"/>
      <c r="V176" s="430">
        <f t="shared" si="19"/>
        <v>11</v>
      </c>
      <c r="W176" s="431">
        <f t="shared" si="20"/>
        <v>3850</v>
      </c>
      <c r="Y176" s="400"/>
    </row>
    <row r="177" s="56" customFormat="1" ht="50.1" customHeight="1" spans="2:25">
      <c r="B177" s="244"/>
      <c r="C177" s="244"/>
      <c r="D177" s="60" t="s">
        <v>708</v>
      </c>
      <c r="E177" s="247"/>
      <c r="F177" s="67" t="s">
        <v>16</v>
      </c>
      <c r="G177" s="67" t="s">
        <v>636</v>
      </c>
      <c r="H177" s="233" t="s">
        <v>440</v>
      </c>
      <c r="I177" s="262" t="s">
        <v>441</v>
      </c>
      <c r="J177" s="67" t="s">
        <v>721</v>
      </c>
      <c r="K177" s="67">
        <v>1399</v>
      </c>
      <c r="L177" s="416">
        <v>6</v>
      </c>
      <c r="M177" s="67">
        <v>6</v>
      </c>
      <c r="N177" s="67"/>
      <c r="O177" s="417"/>
      <c r="P177" s="417"/>
      <c r="Q177" s="417"/>
      <c r="R177" s="417"/>
      <c r="S177" s="417"/>
      <c r="T177" s="432">
        <f t="shared" si="16"/>
        <v>12</v>
      </c>
      <c r="U177" s="68"/>
      <c r="V177" s="433">
        <f t="shared" si="19"/>
        <v>12</v>
      </c>
      <c r="W177" s="434" t="str">
        <f t="shared" si="20"/>
        <v>-</v>
      </c>
      <c r="Y177" s="400"/>
    </row>
    <row r="178" s="56" customFormat="1" ht="50.1" customHeight="1" spans="2:25">
      <c r="B178" s="244"/>
      <c r="C178" s="244"/>
      <c r="D178" s="64" t="s">
        <v>722</v>
      </c>
      <c r="E178" s="248"/>
      <c r="F178" s="62" t="s">
        <v>17</v>
      </c>
      <c r="G178" s="62" t="s">
        <v>710</v>
      </c>
      <c r="H178" s="235" t="s">
        <v>444</v>
      </c>
      <c r="I178" s="260" t="s">
        <v>441</v>
      </c>
      <c r="J178" s="62" t="s">
        <v>723</v>
      </c>
      <c r="K178" s="62">
        <v>1580</v>
      </c>
      <c r="L178" s="412">
        <v>2</v>
      </c>
      <c r="M178" s="62">
        <v>10</v>
      </c>
      <c r="N178" s="62"/>
      <c r="O178" s="413"/>
      <c r="P178" s="413"/>
      <c r="Q178" s="413">
        <v>1</v>
      </c>
      <c r="R178" s="413">
        <v>2</v>
      </c>
      <c r="S178" s="413">
        <v>0.07</v>
      </c>
      <c r="T178" s="427">
        <f t="shared" si="16"/>
        <v>12</v>
      </c>
      <c r="U178" s="82"/>
      <c r="V178" s="427">
        <f t="shared" si="19"/>
        <v>12</v>
      </c>
      <c r="W178" s="428">
        <f t="shared" si="20"/>
        <v>1200</v>
      </c>
      <c r="Y178" s="400"/>
    </row>
    <row r="179" s="56" customFormat="1" ht="50.1" customHeight="1" spans="2:25">
      <c r="B179" s="244"/>
      <c r="C179" s="244"/>
      <c r="D179" s="69"/>
      <c r="E179" s="249"/>
      <c r="F179" s="79" t="s">
        <v>18</v>
      </c>
      <c r="G179" s="79" t="s">
        <v>654</v>
      </c>
      <c r="H179" s="79" t="s">
        <v>712</v>
      </c>
      <c r="I179" s="261" t="s">
        <v>441</v>
      </c>
      <c r="J179" s="65" t="s">
        <v>724</v>
      </c>
      <c r="K179" s="65">
        <v>1580</v>
      </c>
      <c r="L179" s="414">
        <v>2</v>
      </c>
      <c r="M179" s="65">
        <v>11</v>
      </c>
      <c r="N179" s="65"/>
      <c r="O179" s="415"/>
      <c r="P179" s="415"/>
      <c r="Q179" s="415"/>
      <c r="R179" s="415"/>
      <c r="S179" s="415"/>
      <c r="T179" s="429">
        <f t="shared" si="16"/>
        <v>13</v>
      </c>
      <c r="U179" s="84"/>
      <c r="V179" s="430">
        <f t="shared" si="19"/>
        <v>13</v>
      </c>
      <c r="W179" s="431" t="str">
        <f t="shared" si="20"/>
        <v>-</v>
      </c>
      <c r="Y179" s="400"/>
    </row>
    <row r="180" s="56" customFormat="1" ht="50.1" customHeight="1" spans="2:25">
      <c r="B180" s="244"/>
      <c r="C180" s="244"/>
      <c r="D180" s="60" t="s">
        <v>708</v>
      </c>
      <c r="E180" s="247"/>
      <c r="F180" s="67" t="s">
        <v>16</v>
      </c>
      <c r="G180" s="67" t="s">
        <v>636</v>
      </c>
      <c r="H180" s="233" t="s">
        <v>440</v>
      </c>
      <c r="I180" s="262" t="s">
        <v>441</v>
      </c>
      <c r="J180" s="67" t="s">
        <v>725</v>
      </c>
      <c r="K180" s="67">
        <v>1580</v>
      </c>
      <c r="L180" s="416">
        <v>2</v>
      </c>
      <c r="M180" s="67">
        <v>11</v>
      </c>
      <c r="N180" s="67"/>
      <c r="O180" s="417">
        <v>1</v>
      </c>
      <c r="P180" s="417">
        <v>1</v>
      </c>
      <c r="Q180" s="417">
        <v>1</v>
      </c>
      <c r="R180" s="417">
        <v>1</v>
      </c>
      <c r="S180" s="417">
        <v>0.27</v>
      </c>
      <c r="T180" s="432">
        <f t="shared" si="16"/>
        <v>13</v>
      </c>
      <c r="U180" s="68"/>
      <c r="V180" s="433">
        <f t="shared" si="19"/>
        <v>13</v>
      </c>
      <c r="W180" s="434">
        <f t="shared" si="20"/>
        <v>337.037037037037</v>
      </c>
      <c r="Y180" s="400"/>
    </row>
    <row r="181" s="56" customFormat="1" ht="50.1" customHeight="1" spans="2:25">
      <c r="B181" s="244"/>
      <c r="C181" s="244"/>
      <c r="D181" s="64" t="s">
        <v>726</v>
      </c>
      <c r="E181" s="248"/>
      <c r="F181" s="62" t="s">
        <v>17</v>
      </c>
      <c r="G181" s="62" t="s">
        <v>710</v>
      </c>
      <c r="H181" s="235" t="s">
        <v>444</v>
      </c>
      <c r="I181" s="260" t="s">
        <v>441</v>
      </c>
      <c r="J181" s="62" t="s">
        <v>727</v>
      </c>
      <c r="K181" s="62">
        <v>1580</v>
      </c>
      <c r="L181" s="412">
        <v>3</v>
      </c>
      <c r="M181" s="62">
        <v>11</v>
      </c>
      <c r="N181" s="62"/>
      <c r="O181" s="413"/>
      <c r="P181" s="413"/>
      <c r="Q181" s="413"/>
      <c r="R181" s="413"/>
      <c r="S181" s="413"/>
      <c r="T181" s="427">
        <f t="shared" ref="T181:T192" si="21">IF($A$1="补货",L181+M181+N181,L181)</f>
        <v>14</v>
      </c>
      <c r="U181" s="82"/>
      <c r="V181" s="427">
        <f t="shared" si="19"/>
        <v>14</v>
      </c>
      <c r="W181" s="428" t="str">
        <f t="shared" si="20"/>
        <v>-</v>
      </c>
      <c r="Y181" s="400"/>
    </row>
    <row r="182" s="56" customFormat="1" ht="50.1" customHeight="1" spans="2:25">
      <c r="B182" s="246"/>
      <c r="C182" s="246"/>
      <c r="D182" s="69"/>
      <c r="E182" s="249"/>
      <c r="F182" s="65" t="s">
        <v>18</v>
      </c>
      <c r="G182" s="65" t="s">
        <v>654</v>
      </c>
      <c r="H182" s="65" t="s">
        <v>712</v>
      </c>
      <c r="I182" s="263" t="s">
        <v>441</v>
      </c>
      <c r="J182" s="65" t="s">
        <v>728</v>
      </c>
      <c r="K182" s="65">
        <v>1580</v>
      </c>
      <c r="L182" s="414">
        <v>3</v>
      </c>
      <c r="M182" s="65">
        <v>8</v>
      </c>
      <c r="N182" s="65"/>
      <c r="O182" s="415"/>
      <c r="P182" s="415"/>
      <c r="Q182" s="415">
        <v>1</v>
      </c>
      <c r="R182" s="415">
        <v>1</v>
      </c>
      <c r="S182" s="415">
        <v>0.05</v>
      </c>
      <c r="T182" s="429">
        <f t="shared" si="21"/>
        <v>11</v>
      </c>
      <c r="U182" s="84"/>
      <c r="V182" s="430">
        <f t="shared" si="19"/>
        <v>11</v>
      </c>
      <c r="W182" s="431">
        <f t="shared" si="20"/>
        <v>1540</v>
      </c>
      <c r="Y182" s="400"/>
    </row>
    <row r="183" s="56" customFormat="1" ht="150" customHeight="1" spans="2:25">
      <c r="B183" s="271" t="s">
        <v>729</v>
      </c>
      <c r="C183" s="271" t="s">
        <v>437</v>
      </c>
      <c r="D183" s="272" t="s">
        <v>730</v>
      </c>
      <c r="E183" s="273"/>
      <c r="F183" s="396" t="s">
        <v>731</v>
      </c>
      <c r="G183" s="275" t="s">
        <v>732</v>
      </c>
      <c r="H183" s="275"/>
      <c r="I183" s="468" t="s">
        <v>733</v>
      </c>
      <c r="J183" s="275" t="s">
        <v>734</v>
      </c>
      <c r="K183" s="275">
        <v>1980</v>
      </c>
      <c r="L183" s="469"/>
      <c r="M183" s="275"/>
      <c r="N183" s="275"/>
      <c r="O183" s="470"/>
      <c r="P183" s="470"/>
      <c r="Q183" s="470"/>
      <c r="R183" s="470"/>
      <c r="S183" s="471"/>
      <c r="T183" s="472">
        <f t="shared" si="21"/>
        <v>0</v>
      </c>
      <c r="U183" s="472"/>
      <c r="V183" s="275">
        <f t="shared" si="19"/>
        <v>0</v>
      </c>
      <c r="W183" s="473" t="str">
        <f t="shared" si="20"/>
        <v>-</v>
      </c>
      <c r="Y183" s="400"/>
    </row>
    <row r="184" s="56" customFormat="1" ht="150" customHeight="1" spans="2:25">
      <c r="B184" s="63"/>
      <c r="C184" s="254"/>
      <c r="D184" s="272" t="s">
        <v>735</v>
      </c>
      <c r="E184" s="273"/>
      <c r="F184" s="396" t="s">
        <v>731</v>
      </c>
      <c r="G184" s="275" t="s">
        <v>732</v>
      </c>
      <c r="H184" s="275"/>
      <c r="I184" s="468" t="s">
        <v>733</v>
      </c>
      <c r="J184" s="275" t="s">
        <v>736</v>
      </c>
      <c r="K184" s="275">
        <v>1980</v>
      </c>
      <c r="L184" s="469"/>
      <c r="M184" s="275"/>
      <c r="N184" s="275"/>
      <c r="O184" s="470"/>
      <c r="P184" s="470"/>
      <c r="Q184" s="470"/>
      <c r="R184" s="470"/>
      <c r="S184" s="471"/>
      <c r="T184" s="472">
        <f t="shared" si="21"/>
        <v>0</v>
      </c>
      <c r="U184" s="472"/>
      <c r="V184" s="275">
        <f t="shared" si="19"/>
        <v>0</v>
      </c>
      <c r="W184" s="473" t="str">
        <f t="shared" si="20"/>
        <v>-</v>
      </c>
      <c r="Y184" s="400"/>
    </row>
    <row r="185" s="56" customFormat="1" ht="150" customHeight="1" spans="2:25">
      <c r="B185" s="276"/>
      <c r="C185" s="276"/>
      <c r="D185" s="272" t="s">
        <v>737</v>
      </c>
      <c r="E185" s="273"/>
      <c r="F185" s="396" t="s">
        <v>731</v>
      </c>
      <c r="G185" s="275" t="s">
        <v>738</v>
      </c>
      <c r="H185" s="275"/>
      <c r="I185" s="468" t="s">
        <v>733</v>
      </c>
      <c r="J185" s="275" t="s">
        <v>739</v>
      </c>
      <c r="K185" s="275">
        <v>1780</v>
      </c>
      <c r="L185" s="469"/>
      <c r="M185" s="275"/>
      <c r="N185" s="275"/>
      <c r="O185" s="470"/>
      <c r="P185" s="470"/>
      <c r="Q185" s="470"/>
      <c r="R185" s="470"/>
      <c r="S185" s="471"/>
      <c r="T185" s="472">
        <f t="shared" si="21"/>
        <v>0</v>
      </c>
      <c r="U185" s="472"/>
      <c r="V185" s="275">
        <f t="shared" si="19"/>
        <v>0</v>
      </c>
      <c r="W185" s="473" t="str">
        <f t="shared" si="20"/>
        <v>-</v>
      </c>
      <c r="Y185" s="400"/>
    </row>
    <row r="186" ht="50.1" customHeight="1" spans="2:25">
      <c r="B186" s="59" t="s">
        <v>740</v>
      </c>
      <c r="C186" s="59" t="s">
        <v>437</v>
      </c>
      <c r="D186" s="60" t="s">
        <v>741</v>
      </c>
      <c r="E186"/>
      <c r="F186" s="67" t="s">
        <v>16</v>
      </c>
      <c r="G186" s="67" t="s">
        <v>636</v>
      </c>
      <c r="H186" s="233" t="s">
        <v>440</v>
      </c>
      <c r="I186" s="256" t="s">
        <v>441</v>
      </c>
      <c r="J186" s="67" t="s">
        <v>742</v>
      </c>
      <c r="K186" s="67">
        <v>1380</v>
      </c>
      <c r="L186" s="416">
        <v>5</v>
      </c>
      <c r="M186" s="67">
        <v>25</v>
      </c>
      <c r="N186" s="67"/>
      <c r="O186" s="417"/>
      <c r="P186" s="417"/>
      <c r="Q186" s="417"/>
      <c r="R186" s="417">
        <v>5</v>
      </c>
      <c r="S186" s="417">
        <v>0.08</v>
      </c>
      <c r="T186" s="432">
        <f t="shared" si="21"/>
        <v>30</v>
      </c>
      <c r="U186" s="68"/>
      <c r="V186" s="433">
        <f t="shared" si="19"/>
        <v>30</v>
      </c>
      <c r="W186" s="434">
        <f t="shared" si="20"/>
        <v>2625</v>
      </c>
      <c r="Y186" s="400"/>
    </row>
    <row r="187" ht="50.1" customHeight="1" spans="2:25">
      <c r="B187" s="63"/>
      <c r="C187" s="63"/>
      <c r="D187" s="64"/>
      <c r="E187" s="248"/>
      <c r="F187" s="62" t="s">
        <v>17</v>
      </c>
      <c r="G187" s="62" t="s">
        <v>743</v>
      </c>
      <c r="H187" s="235" t="s">
        <v>444</v>
      </c>
      <c r="I187" s="257" t="s">
        <v>441</v>
      </c>
      <c r="J187" s="62" t="s">
        <v>744</v>
      </c>
      <c r="K187" s="62">
        <v>1380</v>
      </c>
      <c r="L187" s="412">
        <v>8</v>
      </c>
      <c r="M187" s="62">
        <v>15</v>
      </c>
      <c r="N187" s="62"/>
      <c r="O187" s="413"/>
      <c r="P187" s="413"/>
      <c r="Q187" s="413"/>
      <c r="R187" s="413"/>
      <c r="S187" s="413"/>
      <c r="T187" s="427">
        <f t="shared" si="21"/>
        <v>23</v>
      </c>
      <c r="U187" s="82"/>
      <c r="V187" s="427">
        <f t="shared" si="19"/>
        <v>23</v>
      </c>
      <c r="W187" s="428" t="str">
        <f t="shared" si="20"/>
        <v>-</v>
      </c>
      <c r="Y187" s="400"/>
    </row>
    <row r="188" ht="50.1" customHeight="1" spans="2:25">
      <c r="B188" s="63"/>
      <c r="C188" s="63"/>
      <c r="D188" s="64"/>
      <c r="E188" s="248"/>
      <c r="F188" s="62" t="s">
        <v>18</v>
      </c>
      <c r="G188" s="62" t="s">
        <v>745</v>
      </c>
      <c r="H188" s="235" t="s">
        <v>447</v>
      </c>
      <c r="I188" s="257" t="s">
        <v>441</v>
      </c>
      <c r="J188" s="62" t="s">
        <v>746</v>
      </c>
      <c r="K188" s="62">
        <v>1380</v>
      </c>
      <c r="L188" s="412">
        <v>8</v>
      </c>
      <c r="M188" s="62">
        <v>10</v>
      </c>
      <c r="N188" s="62"/>
      <c r="O188" s="413"/>
      <c r="P188" s="413"/>
      <c r="Q188" s="413"/>
      <c r="R188" s="413">
        <v>3</v>
      </c>
      <c r="S188" s="413">
        <v>0.05</v>
      </c>
      <c r="T188" s="427">
        <f t="shared" si="21"/>
        <v>18</v>
      </c>
      <c r="U188" s="82"/>
      <c r="V188" s="427">
        <f t="shared" si="19"/>
        <v>18</v>
      </c>
      <c r="W188" s="428">
        <f t="shared" si="20"/>
        <v>2520</v>
      </c>
      <c r="Y188" s="400"/>
    </row>
    <row r="189" ht="50.1" customHeight="1" spans="2:25">
      <c r="B189" s="71"/>
      <c r="C189" s="71"/>
      <c r="D189" s="69"/>
      <c r="E189" s="249"/>
      <c r="F189" s="65" t="s">
        <v>19</v>
      </c>
      <c r="G189" s="65" t="s">
        <v>747</v>
      </c>
      <c r="H189" s="237" t="s">
        <v>450</v>
      </c>
      <c r="I189" s="258" t="s">
        <v>441</v>
      </c>
      <c r="J189" s="65" t="s">
        <v>748</v>
      </c>
      <c r="K189" s="65">
        <v>1380</v>
      </c>
      <c r="L189" s="414">
        <v>5</v>
      </c>
      <c r="M189" s="65">
        <v>28</v>
      </c>
      <c r="N189" s="65"/>
      <c r="O189" s="415"/>
      <c r="P189" s="415"/>
      <c r="Q189" s="415"/>
      <c r="R189" s="415">
        <v>7</v>
      </c>
      <c r="S189" s="415">
        <v>0.11</v>
      </c>
      <c r="T189" s="429">
        <f t="shared" si="21"/>
        <v>33</v>
      </c>
      <c r="U189" s="84"/>
      <c r="V189" s="430">
        <f t="shared" si="19"/>
        <v>33</v>
      </c>
      <c r="W189" s="431">
        <f t="shared" si="20"/>
        <v>2100</v>
      </c>
      <c r="Y189" s="400"/>
    </row>
    <row r="190" s="56" customFormat="1" ht="150" customHeight="1" spans="2:25">
      <c r="B190" s="271" t="s">
        <v>749</v>
      </c>
      <c r="C190" s="271" t="s">
        <v>437</v>
      </c>
      <c r="D190" s="272" t="s">
        <v>750</v>
      </c>
      <c r="E190" s="273"/>
      <c r="F190" s="274" t="s">
        <v>731</v>
      </c>
      <c r="G190" s="275" t="s">
        <v>732</v>
      </c>
      <c r="H190" s="275" t="s">
        <v>179</v>
      </c>
      <c r="I190" s="275" t="s">
        <v>179</v>
      </c>
      <c r="J190" s="275" t="s">
        <v>751</v>
      </c>
      <c r="K190" s="275">
        <v>1280</v>
      </c>
      <c r="L190" s="469">
        <v>4</v>
      </c>
      <c r="M190" s="275">
        <v>18</v>
      </c>
      <c r="N190" s="275"/>
      <c r="O190" s="470">
        <v>1</v>
      </c>
      <c r="P190" s="470">
        <v>1</v>
      </c>
      <c r="Q190" s="470">
        <v>1</v>
      </c>
      <c r="R190" s="470">
        <v>2</v>
      </c>
      <c r="S190" s="471">
        <v>0.29</v>
      </c>
      <c r="T190" s="472">
        <f t="shared" si="21"/>
        <v>22</v>
      </c>
      <c r="U190" s="472"/>
      <c r="V190" s="474">
        <f t="shared" si="19"/>
        <v>22</v>
      </c>
      <c r="W190" s="473">
        <f t="shared" si="20"/>
        <v>531.034482758621</v>
      </c>
      <c r="Y190" s="400"/>
    </row>
    <row r="191" s="56" customFormat="1" ht="150" customHeight="1" spans="2:25">
      <c r="B191" s="63"/>
      <c r="C191" s="254"/>
      <c r="D191" s="272" t="s">
        <v>265</v>
      </c>
      <c r="E191" s="273"/>
      <c r="F191" s="274" t="s">
        <v>731</v>
      </c>
      <c r="G191" s="275" t="s">
        <v>732</v>
      </c>
      <c r="H191" s="275" t="s">
        <v>179</v>
      </c>
      <c r="I191" s="275" t="s">
        <v>179</v>
      </c>
      <c r="J191" s="275" t="s">
        <v>752</v>
      </c>
      <c r="K191" s="275">
        <v>1280</v>
      </c>
      <c r="L191" s="469">
        <v>5</v>
      </c>
      <c r="M191" s="275">
        <v>6</v>
      </c>
      <c r="N191" s="275"/>
      <c r="O191" s="470"/>
      <c r="P191" s="470"/>
      <c r="Q191" s="470"/>
      <c r="R191" s="470"/>
      <c r="S191" s="471"/>
      <c r="T191" s="472">
        <f t="shared" si="21"/>
        <v>11</v>
      </c>
      <c r="U191" s="472"/>
      <c r="V191" s="474">
        <f t="shared" si="19"/>
        <v>11</v>
      </c>
      <c r="W191" s="473" t="str">
        <f t="shared" si="20"/>
        <v>-</v>
      </c>
      <c r="Y191" s="400"/>
    </row>
    <row r="192" s="56" customFormat="1" ht="150" customHeight="1" spans="2:25">
      <c r="B192" s="276"/>
      <c r="C192" s="276"/>
      <c r="D192" s="272" t="s">
        <v>753</v>
      </c>
      <c r="E192" s="273"/>
      <c r="F192" s="274" t="s">
        <v>731</v>
      </c>
      <c r="G192" s="275" t="s">
        <v>738</v>
      </c>
      <c r="H192" s="275" t="s">
        <v>179</v>
      </c>
      <c r="I192" s="275" t="s">
        <v>179</v>
      </c>
      <c r="J192" s="275" t="s">
        <v>754</v>
      </c>
      <c r="K192" s="275">
        <v>1280</v>
      </c>
      <c r="L192" s="469">
        <v>4</v>
      </c>
      <c r="M192" s="275">
        <v>5</v>
      </c>
      <c r="N192" s="275"/>
      <c r="O192" s="470"/>
      <c r="P192" s="470"/>
      <c r="Q192" s="470"/>
      <c r="R192" s="470"/>
      <c r="S192" s="471"/>
      <c r="T192" s="472">
        <f t="shared" si="21"/>
        <v>9</v>
      </c>
      <c r="U192" s="472"/>
      <c r="V192" s="474">
        <f t="shared" si="19"/>
        <v>9</v>
      </c>
      <c r="W192" s="473" t="str">
        <f t="shared" si="20"/>
        <v>-</v>
      </c>
      <c r="Y192" s="400"/>
    </row>
  </sheetData>
  <autoFilter ref="A3:W192">
    <extLst/>
  </autoFilter>
  <mergeCells count="5">
    <mergeCell ref="B112:B114"/>
    <mergeCell ref="E19:E21"/>
    <mergeCell ref="E112:E114"/>
    <mergeCell ref="E132:E135"/>
    <mergeCell ref="E144:E147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2:S139">
    <cfRule type="expression" dxfId="1" priority="76">
      <formula>S132&gt;1</formula>
    </cfRule>
    <cfRule type="expression" dxfId="2" priority="77">
      <formula>S132&gt;0.5</formula>
    </cfRule>
    <cfRule type="expression" dxfId="3" priority="78">
      <formula>S132&gt;0</formula>
    </cfRule>
  </conditionalFormatting>
  <conditionalFormatting sqref="S168:S182">
    <cfRule type="expression" dxfId="1" priority="52">
      <formula>S168&gt;1</formula>
    </cfRule>
    <cfRule type="expression" dxfId="2" priority="53">
      <formula>S168&gt;0.5</formula>
    </cfRule>
    <cfRule type="expression" dxfId="3" priority="54">
      <formula>S168&gt;0</formula>
    </cfRule>
  </conditionalFormatting>
  <conditionalFormatting sqref="S186:S189">
    <cfRule type="expression" dxfId="1" priority="40">
      <formula>S186&gt;1</formula>
    </cfRule>
    <cfRule type="expression" dxfId="2" priority="41">
      <formula>S186&gt;0.5</formula>
    </cfRule>
    <cfRule type="expression" dxfId="3" priority="42">
      <formula>S186&gt;0</formula>
    </cfRule>
  </conditionalFormatting>
  <conditionalFormatting sqref="S190:S192">
    <cfRule type="expression" dxfId="1" priority="12">
      <formula>S190&gt;1</formula>
    </cfRule>
    <cfRule type="expression" dxfId="2" priority="13">
      <formula>S190&gt;0.5</formula>
    </cfRule>
    <cfRule type="expression" dxfId="3" priority="14">
      <formula>S190&gt;0</formula>
    </cfRule>
  </conditionalFormatting>
  <conditionalFormatting sqref="T4:T192">
    <cfRule type="expression" dxfId="4" priority="110">
      <formula>AND(T4&lt;&gt;"",T4/S4&lt;3)</formula>
    </cfRule>
    <cfRule type="expression" dxfId="5" priority="111">
      <formula>T4=0</formula>
    </cfRule>
  </conditionalFormatting>
  <conditionalFormatting sqref="U4:U117">
    <cfRule type="expression" dxfId="6" priority="116">
      <formula>AND($A$1&lt;&gt;"补货",U190&gt;M190)</formula>
    </cfRule>
  </conditionalFormatting>
  <conditionalFormatting sqref="U118:U131">
    <cfRule type="expression" dxfId="6" priority="115">
      <formula>AND($A$1&lt;&gt;"补货",U307&gt;M307)</formula>
    </cfRule>
  </conditionalFormatting>
  <conditionalFormatting sqref="U132:U192">
    <cfRule type="expression" dxfId="6" priority="3">
      <formula>AND($A$1&lt;&gt;"补货",U333&gt;M333)</formula>
    </cfRule>
  </conditionalFormatting>
  <conditionalFormatting sqref="V4:V192">
    <cfRule type="expression" dxfId="4" priority="108">
      <formula>AND(V4&lt;&gt;"",V4/S4&lt;3)</formula>
    </cfRule>
    <cfRule type="expression" dxfId="5" priority="109">
      <formula>V4=0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186:W189">
    <cfRule type="expression" dxfId="7" priority="32">
      <formula>W186&lt;20</formula>
    </cfRule>
    <cfRule type="expression" dxfId="8" priority="33">
      <formula>W186&lt;40</formula>
    </cfRule>
    <cfRule type="expression" dxfId="9" priority="34">
      <formula>W186&lt;60</formula>
    </cfRule>
  </conditionalFormatting>
  <conditionalFormatting sqref="W190:W192">
    <cfRule type="expression" dxfId="7" priority="4">
      <formula>W190&lt;20</formula>
    </cfRule>
    <cfRule type="expression" dxfId="8" priority="5">
      <formula>W190&lt;40</formula>
    </cfRule>
    <cfRule type="expression" dxfId="9" priority="6">
      <formula>W190&lt;60</formula>
    </cfRule>
  </conditionalFormatting>
  <conditionalFormatting sqref="M4:N7 M12:N131">
    <cfRule type="expression" dxfId="0" priority="104">
      <formula>OR(M4=0,M4="0")</formula>
    </cfRule>
  </conditionalFormatting>
  <conditionalFormatting sqref="S4:S7 S12:S131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185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31 B183:W185">
    <cfRule type="expression" dxfId="10" priority="2">
      <formula>$B$1="MX"</formula>
    </cfRule>
  </conditionalFormatting>
  <conditionalFormatting sqref="B90:W92 B97:W99 B103:W108 C126:W128">
    <cfRule type="expression" dxfId="10" priority="1">
      <formula>$C$1="DEL"</formula>
    </cfRule>
  </conditionalFormatting>
  <conditionalFormatting sqref="M132:N139">
    <cfRule type="expression" dxfId="0" priority="68">
      <formula>OR(M132=0,M132="0")</formula>
    </cfRule>
  </conditionalFormatting>
  <conditionalFormatting sqref="M140:N167 M183:N185">
    <cfRule type="expression" dxfId="0" priority="56">
      <formula>OR(M140=0,M140="0")</formula>
    </cfRule>
  </conditionalFormatting>
  <conditionalFormatting sqref="S140:S167 S183:S185">
    <cfRule type="expression" dxfId="1" priority="64">
      <formula>S140&gt;1</formula>
    </cfRule>
    <cfRule type="expression" dxfId="2" priority="65">
      <formula>S140&gt;0.5</formula>
    </cfRule>
    <cfRule type="expression" dxfId="3" priority="66">
      <formula>S140&gt;0</formula>
    </cfRule>
  </conditionalFormatting>
  <conditionalFormatting sqref="M168:N182">
    <cfRule type="expression" dxfId="0" priority="44">
      <formula>OR(M168=0,M168="0")</formula>
    </cfRule>
  </conditionalFormatting>
  <conditionalFormatting sqref="M186:N189">
    <cfRule type="expression" dxfId="0" priority="35">
      <formula>OR(M186=0,M186="0")</formula>
    </cfRule>
  </conditionalFormatting>
  <conditionalFormatting sqref="M190:N192">
    <cfRule type="expression" dxfId="0" priority="7">
      <formula>OR(M190=0,M190="0")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7"/>
  <sheetViews>
    <sheetView showGridLines="0" zoomScale="40" zoomScaleNormal="40" topLeftCell="A190" workbookViewId="0">
      <selection activeCell="D190" sqref="D19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755</v>
      </c>
      <c r="K3" s="96" t="s">
        <v>756</v>
      </c>
      <c r="L3" s="58" t="s">
        <v>195</v>
      </c>
      <c r="M3" s="58" t="s">
        <v>757</v>
      </c>
    </row>
    <row r="4" ht="50.1" customHeight="1" spans="2:1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102">
        <v>12.8</v>
      </c>
      <c r="K25" s="102">
        <f t="shared" si="3"/>
        <v>13</v>
      </c>
      <c r="L25" s="103">
        <f>'在庫（袜子）'!U25</f>
        <v>0</v>
      </c>
      <c r="M25" s="104">
        <v>0</v>
      </c>
    </row>
    <row r="26" ht="50.1" customHeight="1" spans="2:1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112" t="s">
        <v>441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97" t="s">
        <v>441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130" t="s">
        <v>441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131" t="s">
        <v>441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132" t="s">
        <v>441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125" t="s">
        <v>441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133" t="s">
        <v>441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131" t="s">
        <v>441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132" t="s">
        <v>441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125" t="s">
        <v>441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133" t="s">
        <v>441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134" t="s">
        <v>441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135" t="s">
        <v>441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128" t="s">
        <v>441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129" t="s">
        <v>441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112" t="s">
        <v>441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97" t="s">
        <v>441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36" t="s">
        <v>454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37" t="s">
        <v>454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112" t="s">
        <v>441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97" t="s">
        <v>441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36" t="s">
        <v>454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37" t="s">
        <v>454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95" t="s">
        <v>441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94" t="s">
        <v>441</v>
      </c>
      <c r="J65" s="98">
        <v>11</v>
      </c>
      <c r="K65" s="98">
        <f t="shared" si="4"/>
        <v>11.2</v>
      </c>
      <c r="L65" s="99">
        <f>'在庫（袜子）'!U65</f>
        <v>0</v>
      </c>
      <c r="M65" s="391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81" t="s">
        <v>441</v>
      </c>
      <c r="J66" s="102">
        <v>11</v>
      </c>
      <c r="K66" s="102">
        <f t="shared" si="4"/>
        <v>11.2</v>
      </c>
      <c r="L66" s="103">
        <f>'在庫（袜子）'!U66</f>
        <v>0</v>
      </c>
      <c r="M66" s="392">
        <f t="shared" si="0"/>
        <v>0</v>
      </c>
    </row>
    <row r="67" ht="50.1" customHeight="1" spans="2:13">
      <c r="B67" s="59" t="s">
        <v>543</v>
      </c>
      <c r="C67" s="59" t="s">
        <v>437</v>
      </c>
      <c r="D67" s="60" t="s">
        <v>544</v>
      </c>
      <c r="E67" s="66"/>
      <c r="F67" s="95" t="s">
        <v>16</v>
      </c>
      <c r="G67" s="95" t="s">
        <v>466</v>
      </c>
      <c r="H67" s="95" t="s">
        <v>444</v>
      </c>
      <c r="I67" s="93" t="s">
        <v>441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468</v>
      </c>
      <c r="H68" s="94" t="s">
        <v>447</v>
      </c>
      <c r="I68" s="94" t="s">
        <v>441</v>
      </c>
      <c r="J68" s="98">
        <v>11</v>
      </c>
      <c r="K68" s="98">
        <f t="shared" si="4"/>
        <v>11.2</v>
      </c>
      <c r="L68" s="99">
        <f>'在庫（袜子）'!U68</f>
        <v>0</v>
      </c>
      <c r="M68" s="391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470</v>
      </c>
      <c r="H69" s="81" t="s">
        <v>450</v>
      </c>
      <c r="I69" s="78" t="s">
        <v>441</v>
      </c>
      <c r="J69" s="102">
        <v>11</v>
      </c>
      <c r="K69" s="102">
        <f t="shared" si="4"/>
        <v>11.2</v>
      </c>
      <c r="L69" s="103">
        <f>'在庫（袜子）'!U69</f>
        <v>0</v>
      </c>
      <c r="M69" s="392">
        <f t="shared" si="5"/>
        <v>0</v>
      </c>
    </row>
    <row r="70" ht="50.1" customHeight="1" spans="2:1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204" t="s">
        <v>441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206" t="s">
        <v>441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208" t="s">
        <v>441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209" t="s">
        <v>441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204" t="s">
        <v>441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206" t="s">
        <v>441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208" t="s">
        <v>441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208" t="s">
        <v>441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207">
        <v>13.3</v>
      </c>
      <c r="K88" s="207">
        <f t="shared" si="6"/>
        <v>13.5</v>
      </c>
      <c r="L88" s="99">
        <f>'在庫（袜子）'!U88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580</v>
      </c>
      <c r="C90" s="59" t="s">
        <v>473</v>
      </c>
      <c r="D90" s="60" t="s">
        <v>581</v>
      </c>
      <c r="E90" s="66"/>
      <c r="F90" s="95" t="s">
        <v>16</v>
      </c>
      <c r="G90" s="95" t="s">
        <v>466</v>
      </c>
      <c r="H90" s="95" t="s">
        <v>444</v>
      </c>
      <c r="I90" s="93" t="s">
        <v>454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468</v>
      </c>
      <c r="H91" s="94" t="s">
        <v>447</v>
      </c>
      <c r="I91" s="94" t="s">
        <v>454</v>
      </c>
      <c r="J91" s="207">
        <v>12.5</v>
      </c>
      <c r="K91" s="207">
        <v>12.7</v>
      </c>
      <c r="L91" s="123">
        <f>'在庫（袜子）'!U91</f>
        <v>0</v>
      </c>
      <c r="M91" s="393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470</v>
      </c>
      <c r="H92" s="81" t="s">
        <v>450</v>
      </c>
      <c r="I92" s="78" t="s">
        <v>454</v>
      </c>
      <c r="J92" s="210">
        <v>12.5</v>
      </c>
      <c r="K92" s="210">
        <v>12.7</v>
      </c>
      <c r="L92" s="103">
        <f>'在庫（袜子）'!U92</f>
        <v>0</v>
      </c>
      <c r="M92" s="392">
        <f t="shared" si="5"/>
        <v>0</v>
      </c>
    </row>
    <row r="93" s="54" customFormat="1" ht="50.1" customHeight="1" spans="2:13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95" t="s">
        <v>454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158" t="s">
        <v>454</v>
      </c>
      <c r="J94" s="98">
        <v>12.5</v>
      </c>
      <c r="K94" s="98">
        <v>12.7</v>
      </c>
      <c r="L94" s="99">
        <f>'在庫（袜子）'!U94</f>
        <v>0</v>
      </c>
      <c r="M94" s="391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159" t="s">
        <v>454</v>
      </c>
      <c r="J95" s="98">
        <v>12.5</v>
      </c>
      <c r="K95" s="98">
        <v>12.7</v>
      </c>
      <c r="L95" s="99">
        <f>'在庫（袜子）'!U95</f>
        <v>0</v>
      </c>
      <c r="M95" s="391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81" t="s">
        <v>454</v>
      </c>
      <c r="J96" s="102">
        <v>12.5</v>
      </c>
      <c r="K96" s="102">
        <v>12.7</v>
      </c>
      <c r="L96" s="103">
        <f>'在庫（袜子）'!U96</f>
        <v>0</v>
      </c>
      <c r="M96" s="392">
        <f t="shared" si="5"/>
        <v>0</v>
      </c>
    </row>
    <row r="97" ht="50.1" customHeight="1" spans="2:1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596</v>
      </c>
      <c r="C100" s="173" t="s">
        <v>473</v>
      </c>
      <c r="D100" s="174" t="s">
        <v>597</v>
      </c>
      <c r="E100" s="66"/>
      <c r="F100" s="95" t="s">
        <v>16</v>
      </c>
      <c r="G100" s="95" t="s">
        <v>466</v>
      </c>
      <c r="H100" s="95" t="s">
        <v>444</v>
      </c>
      <c r="I100" s="95" t="s">
        <v>454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468</v>
      </c>
      <c r="H101" s="94" t="s">
        <v>447</v>
      </c>
      <c r="I101" s="94" t="s">
        <v>454</v>
      </c>
      <c r="J101" s="98">
        <v>12.5</v>
      </c>
      <c r="K101" s="98">
        <v>12.7</v>
      </c>
      <c r="L101" s="123">
        <f>'在庫（袜子）'!U101</f>
        <v>0</v>
      </c>
      <c r="M101" s="393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470</v>
      </c>
      <c r="H102" s="81" t="s">
        <v>450</v>
      </c>
      <c r="I102" s="81" t="s">
        <v>454</v>
      </c>
      <c r="J102" s="102">
        <v>12.5</v>
      </c>
      <c r="K102" s="102">
        <v>12.7</v>
      </c>
      <c r="L102" s="103">
        <f>'在庫（袜子）'!U102</f>
        <v>0</v>
      </c>
      <c r="M102" s="392">
        <f t="shared" si="5"/>
        <v>0</v>
      </c>
    </row>
    <row r="103" ht="50.1" customHeight="1" spans="2:1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93" t="s">
        <v>454</v>
      </c>
      <c r="J109" s="106">
        <v>12.5</v>
      </c>
      <c r="K109" s="106">
        <f t="shared" ref="K109:K117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94" t="s">
        <v>454</v>
      </c>
      <c r="J110" s="98">
        <v>12.5</v>
      </c>
      <c r="K110" s="98">
        <f t="shared" si="7"/>
        <v>12.7</v>
      </c>
      <c r="L110" s="99">
        <f>'在庫（袜子）'!U110</f>
        <v>0</v>
      </c>
      <c r="M110" s="391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78" t="s">
        <v>454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2">
        <f t="shared" si="5"/>
        <v>0</v>
      </c>
    </row>
    <row r="112" ht="50.1" customHeight="1" spans="2:13">
      <c r="B112" s="63"/>
      <c r="C112" s="59" t="s">
        <v>473</v>
      </c>
      <c r="D112" s="162" t="s">
        <v>620</v>
      </c>
      <c r="E112" s="387"/>
      <c r="F112" s="95" t="s">
        <v>16</v>
      </c>
      <c r="G112" s="95" t="s">
        <v>466</v>
      </c>
      <c r="H112" s="95" t="s">
        <v>444</v>
      </c>
      <c r="I112" s="95" t="s">
        <v>454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468</v>
      </c>
      <c r="H113" s="94" t="s">
        <v>447</v>
      </c>
      <c r="I113" s="94" t="s">
        <v>454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3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18</v>
      </c>
      <c r="G114" s="81" t="s">
        <v>470</v>
      </c>
      <c r="H114" s="81" t="s">
        <v>450</v>
      </c>
      <c r="I114" s="81" t="s">
        <v>454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2">
        <f t="shared" si="5"/>
        <v>0</v>
      </c>
    </row>
    <row r="115" ht="50.1" customHeight="1" spans="2:1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95" t="s">
        <v>441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94" t="s">
        <v>441</v>
      </c>
      <c r="J116" s="98">
        <v>13</v>
      </c>
      <c r="K116" s="98">
        <f t="shared" si="7"/>
        <v>13.2</v>
      </c>
      <c r="L116" s="99">
        <f>'在庫（袜子）'!U116</f>
        <v>0</v>
      </c>
      <c r="M116" s="391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78" t="s">
        <v>454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2">
        <f t="shared" si="5"/>
        <v>0</v>
      </c>
    </row>
    <row r="118" ht="50.1" customHeight="1" spans="2:13">
      <c r="B118" s="59" t="s">
        <v>634</v>
      </c>
      <c r="C118" s="59" t="s">
        <v>473</v>
      </c>
      <c r="D118" s="60" t="s">
        <v>635</v>
      </c>
      <c r="E118" s="389"/>
      <c r="F118" s="95" t="s">
        <v>16</v>
      </c>
      <c r="G118" s="67" t="s">
        <v>636</v>
      </c>
      <c r="H118" s="67" t="s">
        <v>440</v>
      </c>
      <c r="I118" s="93" t="s">
        <v>441</v>
      </c>
      <c r="J118" s="106">
        <v>14.5</v>
      </c>
      <c r="K118" s="106">
        <f t="shared" ref="K118:K131" si="8">J118+0.2</f>
        <v>14.7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64"/>
      <c r="E119" s="389"/>
      <c r="F119" s="94" t="s">
        <v>17</v>
      </c>
      <c r="G119" s="62" t="s">
        <v>638</v>
      </c>
      <c r="H119" s="62" t="s">
        <v>444</v>
      </c>
      <c r="I119" s="94" t="s">
        <v>454</v>
      </c>
      <c r="J119" s="98">
        <v>14.5</v>
      </c>
      <c r="K119" s="98">
        <f t="shared" si="8"/>
        <v>14.7</v>
      </c>
      <c r="L119" s="123">
        <f>'在庫（袜子）'!U119</f>
        <v>0</v>
      </c>
      <c r="M119" s="393">
        <f t="shared" si="5"/>
        <v>0</v>
      </c>
    </row>
    <row r="120" ht="50.1" customHeight="1" spans="2:13">
      <c r="B120" s="63"/>
      <c r="C120" s="63"/>
      <c r="D120" s="64"/>
      <c r="E120" s="389"/>
      <c r="F120" s="94" t="s">
        <v>18</v>
      </c>
      <c r="G120" s="62" t="s">
        <v>640</v>
      </c>
      <c r="H120" s="62" t="s">
        <v>447</v>
      </c>
      <c r="I120" s="94" t="s">
        <v>454</v>
      </c>
      <c r="J120" s="98">
        <v>14.5</v>
      </c>
      <c r="K120" s="98">
        <f t="shared" si="8"/>
        <v>14.7</v>
      </c>
      <c r="L120" s="123">
        <f>'在庫（袜子）'!U120</f>
        <v>0</v>
      </c>
      <c r="M120" s="393">
        <f t="shared" si="5"/>
        <v>0</v>
      </c>
    </row>
    <row r="121" ht="50.1" customHeight="1" spans="2:13">
      <c r="B121" s="63"/>
      <c r="C121" s="71"/>
      <c r="D121" s="69"/>
      <c r="E121" s="389"/>
      <c r="F121" s="81" t="s">
        <v>19</v>
      </c>
      <c r="G121" s="65" t="s">
        <v>642</v>
      </c>
      <c r="H121" s="65" t="s">
        <v>450</v>
      </c>
      <c r="I121" s="78" t="s">
        <v>454</v>
      </c>
      <c r="J121" s="102">
        <v>14.5</v>
      </c>
      <c r="K121" s="102">
        <f t="shared" si="8"/>
        <v>14.7</v>
      </c>
      <c r="L121" s="103">
        <f>'在庫（袜子）'!U121</f>
        <v>0</v>
      </c>
      <c r="M121" s="392">
        <f t="shared" si="5"/>
        <v>0</v>
      </c>
    </row>
    <row r="122" ht="50.1" customHeight="1" spans="2:13">
      <c r="B122" s="63"/>
      <c r="C122" s="59" t="s">
        <v>473</v>
      </c>
      <c r="D122" s="60" t="s">
        <v>644</v>
      </c>
      <c r="E122" s="66"/>
      <c r="F122" s="95" t="s">
        <v>16</v>
      </c>
      <c r="G122" s="67" t="s">
        <v>636</v>
      </c>
      <c r="H122" s="67" t="s">
        <v>440</v>
      </c>
      <c r="I122" s="95" t="s">
        <v>441</v>
      </c>
      <c r="J122" s="106">
        <v>14.5</v>
      </c>
      <c r="K122" s="106">
        <f t="shared" si="8"/>
        <v>14.7</v>
      </c>
      <c r="L122" s="107">
        <f>'在庫（袜子）'!U122</f>
        <v>0</v>
      </c>
      <c r="M122" s="386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638</v>
      </c>
      <c r="H123" s="62" t="s">
        <v>444</v>
      </c>
      <c r="I123" s="94" t="s">
        <v>454</v>
      </c>
      <c r="J123" s="98">
        <v>14.5</v>
      </c>
      <c r="K123" s="98">
        <f t="shared" si="8"/>
        <v>14.7</v>
      </c>
      <c r="L123" s="123">
        <f>'在庫（袜子）'!U123</f>
        <v>0</v>
      </c>
      <c r="M123" s="393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640</v>
      </c>
      <c r="H124" s="62" t="s">
        <v>447</v>
      </c>
      <c r="I124" s="94" t="s">
        <v>454</v>
      </c>
      <c r="J124" s="98">
        <v>14.5</v>
      </c>
      <c r="K124" s="98">
        <f t="shared" si="8"/>
        <v>14.7</v>
      </c>
      <c r="L124" s="123">
        <f>'在庫（袜子）'!U124</f>
        <v>0</v>
      </c>
      <c r="M124" s="393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642</v>
      </c>
      <c r="H125" s="65" t="s">
        <v>450</v>
      </c>
      <c r="I125" s="81" t="s">
        <v>454</v>
      </c>
      <c r="J125" s="102">
        <v>14.5</v>
      </c>
      <c r="K125" s="102">
        <f t="shared" si="8"/>
        <v>14.7</v>
      </c>
      <c r="L125" s="103">
        <f>'在庫（袜子）'!U125</f>
        <v>0</v>
      </c>
      <c r="M125" s="392">
        <f t="shared" si="5"/>
        <v>0</v>
      </c>
    </row>
    <row r="126" ht="50.1" customHeight="1" spans="2:13">
      <c r="B126" s="59" t="s">
        <v>649</v>
      </c>
      <c r="C126" s="59" t="s">
        <v>473</v>
      </c>
      <c r="D126" s="60" t="s">
        <v>650</v>
      </c>
      <c r="E126" s="66"/>
      <c r="F126" s="95" t="s">
        <v>16</v>
      </c>
      <c r="G126" s="67" t="s">
        <v>638</v>
      </c>
      <c r="H126" s="67" t="s">
        <v>444</v>
      </c>
      <c r="I126" s="95" t="s">
        <v>454</v>
      </c>
      <c r="J126" s="106">
        <v>20</v>
      </c>
      <c r="K126" s="106">
        <f t="shared" si="8"/>
        <v>20.2</v>
      </c>
      <c r="L126" s="107">
        <f>'在庫（袜子）'!U126</f>
        <v>0</v>
      </c>
      <c r="M126" s="386">
        <f t="shared" si="5"/>
        <v>0</v>
      </c>
    </row>
    <row r="127" ht="50.1" customHeight="1" spans="2:13">
      <c r="B127" s="63"/>
      <c r="C127" s="63"/>
      <c r="D127" s="390"/>
      <c r="E127" s="61"/>
      <c r="F127" s="94" t="s">
        <v>17</v>
      </c>
      <c r="G127" s="62" t="s">
        <v>652</v>
      </c>
      <c r="H127" s="62" t="s">
        <v>555</v>
      </c>
      <c r="I127" s="94" t="s">
        <v>454</v>
      </c>
      <c r="J127" s="98">
        <v>20</v>
      </c>
      <c r="K127" s="98">
        <f t="shared" si="8"/>
        <v>20.2</v>
      </c>
      <c r="L127" s="123">
        <f>'在庫（袜子）'!U127</f>
        <v>0</v>
      </c>
      <c r="M127" s="393">
        <f t="shared" si="5"/>
        <v>0</v>
      </c>
    </row>
    <row r="128" ht="50.1" customHeight="1" spans="2:13">
      <c r="B128" s="63"/>
      <c r="C128" s="63"/>
      <c r="D128" s="390"/>
      <c r="E128" s="61"/>
      <c r="F128" s="81" t="s">
        <v>18</v>
      </c>
      <c r="G128" s="65" t="s">
        <v>654</v>
      </c>
      <c r="H128" s="65" t="s">
        <v>557</v>
      </c>
      <c r="I128" s="78" t="s">
        <v>454</v>
      </c>
      <c r="J128" s="102">
        <v>20</v>
      </c>
      <c r="K128" s="102">
        <f t="shared" si="8"/>
        <v>20.2</v>
      </c>
      <c r="L128" s="103">
        <f>'在庫（袜子）'!U128</f>
        <v>0</v>
      </c>
      <c r="M128" s="392">
        <f t="shared" si="5"/>
        <v>0</v>
      </c>
    </row>
    <row r="129" ht="50.1" customHeight="1" spans="2:13">
      <c r="B129" s="63"/>
      <c r="C129" s="59" t="s">
        <v>473</v>
      </c>
      <c r="D129" s="394" t="s">
        <v>656</v>
      </c>
      <c r="E129" s="66"/>
      <c r="F129" s="95" t="s">
        <v>16</v>
      </c>
      <c r="G129" s="67" t="s">
        <v>638</v>
      </c>
      <c r="H129" s="67" t="s">
        <v>444</v>
      </c>
      <c r="I129" s="95" t="s">
        <v>454</v>
      </c>
      <c r="J129" s="106">
        <v>20</v>
      </c>
      <c r="K129" s="106">
        <f t="shared" si="8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0"/>
      <c r="E130" s="61"/>
      <c r="F130" s="94" t="s">
        <v>17</v>
      </c>
      <c r="G130" s="62" t="s">
        <v>652</v>
      </c>
      <c r="H130" s="62" t="s">
        <v>555</v>
      </c>
      <c r="I130" s="94" t="s">
        <v>454</v>
      </c>
      <c r="J130" s="98">
        <v>20</v>
      </c>
      <c r="K130" s="98">
        <f t="shared" si="8"/>
        <v>20.2</v>
      </c>
      <c r="L130" s="123">
        <f>'在庫（袜子）'!U130</f>
        <v>0</v>
      </c>
      <c r="M130" s="393">
        <f t="shared" si="5"/>
        <v>0</v>
      </c>
    </row>
    <row r="131" ht="50.1" customHeight="1" spans="2:13">
      <c r="B131" s="71"/>
      <c r="C131" s="71"/>
      <c r="D131" s="395"/>
      <c r="E131" s="70"/>
      <c r="F131" s="81" t="s">
        <v>18</v>
      </c>
      <c r="G131" s="65" t="s">
        <v>654</v>
      </c>
      <c r="H131" s="65" t="s">
        <v>557</v>
      </c>
      <c r="I131" s="81" t="s">
        <v>454</v>
      </c>
      <c r="J131" s="102">
        <v>20</v>
      </c>
      <c r="K131" s="102">
        <f t="shared" si="8"/>
        <v>20.2</v>
      </c>
      <c r="L131" s="103">
        <f>'在庫（袜子）'!U131</f>
        <v>0</v>
      </c>
      <c r="M131" s="392">
        <f t="shared" si="5"/>
        <v>0</v>
      </c>
    </row>
    <row r="132" ht="50.1" customHeight="1" spans="2:13">
      <c r="B132" s="59" t="s">
        <v>660</v>
      </c>
      <c r="C132" s="59" t="s">
        <v>437</v>
      </c>
      <c r="D132" s="162" t="s">
        <v>661</v>
      </c>
      <c r="E132" s="242"/>
      <c r="F132" s="67" t="s">
        <v>16</v>
      </c>
      <c r="G132" s="67" t="s">
        <v>636</v>
      </c>
      <c r="H132" s="233" t="s">
        <v>440</v>
      </c>
      <c r="I132" s="262" t="s">
        <v>441</v>
      </c>
      <c r="J132" s="106">
        <v>10</v>
      </c>
      <c r="K132" s="106">
        <v>10.2</v>
      </c>
      <c r="L132" s="107">
        <f>'在庫（袜子）'!U132</f>
        <v>0</v>
      </c>
      <c r="M132" s="108">
        <f t="shared" ref="M132:M180" si="9">K132*L132</f>
        <v>0</v>
      </c>
    </row>
    <row r="133" ht="50.1" customHeight="1" spans="2:13">
      <c r="B133" s="63"/>
      <c r="C133" s="63"/>
      <c r="D133" s="164"/>
      <c r="E133" s="243"/>
      <c r="F133" s="62" t="s">
        <v>17</v>
      </c>
      <c r="G133" s="62" t="s">
        <v>638</v>
      </c>
      <c r="H133" s="235" t="s">
        <v>444</v>
      </c>
      <c r="I133" s="260" t="s">
        <v>441</v>
      </c>
      <c r="J133" s="98">
        <v>10</v>
      </c>
      <c r="K133" s="98">
        <v>10.2</v>
      </c>
      <c r="L133" s="99">
        <f>'在庫（袜子）'!U133</f>
        <v>0</v>
      </c>
      <c r="M133" s="100">
        <f t="shared" si="9"/>
        <v>0</v>
      </c>
    </row>
    <row r="134" ht="50.1" customHeight="1" spans="2:13">
      <c r="B134" s="63"/>
      <c r="C134" s="244"/>
      <c r="D134" s="164"/>
      <c r="E134" s="243"/>
      <c r="F134" s="62" t="s">
        <v>18</v>
      </c>
      <c r="G134" s="62" t="s">
        <v>664</v>
      </c>
      <c r="H134" s="235" t="s">
        <v>447</v>
      </c>
      <c r="I134" s="260" t="s">
        <v>441</v>
      </c>
      <c r="J134" s="98">
        <v>10</v>
      </c>
      <c r="K134" s="98">
        <v>10.2</v>
      </c>
      <c r="L134" s="99">
        <f>'在庫（袜子）'!U134</f>
        <v>0</v>
      </c>
      <c r="M134" s="100">
        <f t="shared" si="9"/>
        <v>0</v>
      </c>
    </row>
    <row r="135" ht="50.1" customHeight="1" spans="2:13">
      <c r="B135" s="63"/>
      <c r="C135" s="63"/>
      <c r="D135" s="165"/>
      <c r="E135" s="245"/>
      <c r="F135" s="65" t="s">
        <v>19</v>
      </c>
      <c r="G135" s="65" t="s">
        <v>642</v>
      </c>
      <c r="H135" s="237" t="s">
        <v>450</v>
      </c>
      <c r="I135" s="263" t="s">
        <v>441</v>
      </c>
      <c r="J135" s="102">
        <v>10</v>
      </c>
      <c r="K135" s="102">
        <v>10.2</v>
      </c>
      <c r="L135" s="103">
        <f>'在庫（袜子）'!U135</f>
        <v>0</v>
      </c>
      <c r="M135" s="104">
        <f t="shared" si="9"/>
        <v>0</v>
      </c>
    </row>
    <row r="136" ht="50.1" customHeight="1" spans="2:13">
      <c r="B136" s="244"/>
      <c r="C136" s="244"/>
      <c r="D136" s="60" t="s">
        <v>667</v>
      </c>
      <c r="E136" s="238"/>
      <c r="F136" s="86" t="s">
        <v>16</v>
      </c>
      <c r="G136" s="86" t="s">
        <v>636</v>
      </c>
      <c r="H136" s="239" t="s">
        <v>440</v>
      </c>
      <c r="I136" s="259" t="s">
        <v>441</v>
      </c>
      <c r="J136" s="139">
        <v>10</v>
      </c>
      <c r="K136" s="139">
        <v>10.2</v>
      </c>
      <c r="L136" s="107">
        <f>'在庫（袜子）'!U136</f>
        <v>0</v>
      </c>
      <c r="M136" s="108">
        <f t="shared" si="9"/>
        <v>0</v>
      </c>
    </row>
    <row r="137" ht="50.1" customHeight="1" spans="2:13">
      <c r="B137" s="244"/>
      <c r="C137" s="244"/>
      <c r="D137" s="64"/>
      <c r="E137" s="234"/>
      <c r="F137" s="62" t="s">
        <v>17</v>
      </c>
      <c r="G137" s="62" t="s">
        <v>638</v>
      </c>
      <c r="H137" s="235" t="s">
        <v>444</v>
      </c>
      <c r="I137" s="260" t="s">
        <v>441</v>
      </c>
      <c r="J137" s="98">
        <v>10</v>
      </c>
      <c r="K137" s="98">
        <v>10.2</v>
      </c>
      <c r="L137" s="99">
        <f>'在庫（袜子）'!U137</f>
        <v>0</v>
      </c>
      <c r="M137" s="100">
        <f t="shared" si="9"/>
        <v>0</v>
      </c>
    </row>
    <row r="138" ht="50.1" customHeight="1" spans="2:13">
      <c r="B138" s="244"/>
      <c r="C138" s="244"/>
      <c r="D138" s="64"/>
      <c r="E138" s="234"/>
      <c r="F138" s="62" t="s">
        <v>18</v>
      </c>
      <c r="G138" s="62" t="s">
        <v>664</v>
      </c>
      <c r="H138" s="235" t="s">
        <v>447</v>
      </c>
      <c r="I138" s="260" t="s">
        <v>441</v>
      </c>
      <c r="J138" s="98">
        <v>10</v>
      </c>
      <c r="K138" s="98">
        <v>10.2</v>
      </c>
      <c r="L138" s="99">
        <f>'在庫（袜子）'!U138</f>
        <v>0</v>
      </c>
      <c r="M138" s="100">
        <f t="shared" si="9"/>
        <v>0</v>
      </c>
    </row>
    <row r="139" ht="50.1" customHeight="1" spans="2:13">
      <c r="B139" s="246"/>
      <c r="C139" s="246"/>
      <c r="D139" s="69"/>
      <c r="E139" s="236"/>
      <c r="F139" s="65" t="s">
        <v>19</v>
      </c>
      <c r="G139" s="65" t="s">
        <v>642</v>
      </c>
      <c r="H139" s="237" t="s">
        <v>450</v>
      </c>
      <c r="I139" s="263" t="s">
        <v>441</v>
      </c>
      <c r="J139" s="102">
        <v>10</v>
      </c>
      <c r="K139" s="102">
        <v>10.2</v>
      </c>
      <c r="L139" s="103">
        <f>'在庫（袜子）'!U139</f>
        <v>0</v>
      </c>
      <c r="M139" s="104">
        <f t="shared" si="9"/>
        <v>0</v>
      </c>
    </row>
    <row r="140" ht="50.1" customHeight="1" spans="2:13">
      <c r="B140" s="59" t="s">
        <v>672</v>
      </c>
      <c r="C140" s="59" t="s">
        <v>437</v>
      </c>
      <c r="D140" s="60" t="s">
        <v>673</v>
      </c>
      <c r="E140" s="247"/>
      <c r="F140" s="67" t="s">
        <v>16</v>
      </c>
      <c r="G140" s="67" t="s">
        <v>636</v>
      </c>
      <c r="H140" s="233" t="s">
        <v>440</v>
      </c>
      <c r="I140" s="262" t="s">
        <v>441</v>
      </c>
      <c r="J140" s="106">
        <v>12.8</v>
      </c>
      <c r="K140" s="106">
        <f t="shared" ref="K140:K143" si="10">J140+0.2</f>
        <v>13</v>
      </c>
      <c r="L140" s="107">
        <f>'在庫（袜子）'!U140</f>
        <v>0</v>
      </c>
      <c r="M140" s="108">
        <f t="shared" si="9"/>
        <v>0</v>
      </c>
    </row>
    <row r="141" ht="50.1" customHeight="1" spans="2:13">
      <c r="B141" s="63"/>
      <c r="C141" s="63"/>
      <c r="D141" s="64" t="s">
        <v>491</v>
      </c>
      <c r="E141" s="248"/>
      <c r="F141" s="62" t="s">
        <v>17</v>
      </c>
      <c r="G141" s="62" t="s">
        <v>638</v>
      </c>
      <c r="H141" s="235" t="s">
        <v>444</v>
      </c>
      <c r="I141" s="260" t="s">
        <v>441</v>
      </c>
      <c r="J141" s="98">
        <v>12.8</v>
      </c>
      <c r="K141" s="98">
        <f t="shared" si="10"/>
        <v>13</v>
      </c>
      <c r="L141" s="99">
        <f>'在庫（袜子）'!U141</f>
        <v>0</v>
      </c>
      <c r="M141" s="100">
        <f t="shared" si="9"/>
        <v>0</v>
      </c>
    </row>
    <row r="142" ht="50.1" customHeight="1" spans="2:13">
      <c r="B142" s="63"/>
      <c r="C142" s="63"/>
      <c r="D142" s="64"/>
      <c r="E142" s="248"/>
      <c r="F142" s="62" t="s">
        <v>18</v>
      </c>
      <c r="G142" s="62" t="s">
        <v>664</v>
      </c>
      <c r="H142" s="235" t="s">
        <v>447</v>
      </c>
      <c r="I142" s="260" t="s">
        <v>441</v>
      </c>
      <c r="J142" s="98">
        <v>12.8</v>
      </c>
      <c r="K142" s="98">
        <f t="shared" si="10"/>
        <v>13</v>
      </c>
      <c r="L142" s="99">
        <f>'在庫（袜子）'!U142</f>
        <v>0</v>
      </c>
      <c r="M142" s="100">
        <f t="shared" si="9"/>
        <v>0</v>
      </c>
    </row>
    <row r="143" ht="50.1" customHeight="1" spans="2:13">
      <c r="B143" s="63"/>
      <c r="C143" s="63"/>
      <c r="D143" s="69"/>
      <c r="E143" s="249"/>
      <c r="F143" s="79" t="s">
        <v>19</v>
      </c>
      <c r="G143" s="79" t="s">
        <v>642</v>
      </c>
      <c r="H143" s="241" t="s">
        <v>450</v>
      </c>
      <c r="I143" s="261" t="s">
        <v>441</v>
      </c>
      <c r="J143" s="116">
        <v>12.8</v>
      </c>
      <c r="K143" s="116">
        <f t="shared" si="10"/>
        <v>13</v>
      </c>
      <c r="L143" s="103">
        <f>'在庫（袜子）'!U143</f>
        <v>0</v>
      </c>
      <c r="M143" s="104">
        <f t="shared" si="9"/>
        <v>0</v>
      </c>
    </row>
    <row r="144" ht="50.1" customHeight="1" spans="2:13">
      <c r="B144" s="63"/>
      <c r="C144" s="63"/>
      <c r="D144" s="60" t="s">
        <v>678</v>
      </c>
      <c r="E144" s="250"/>
      <c r="F144" s="67" t="s">
        <v>16</v>
      </c>
      <c r="G144" s="67" t="s">
        <v>636</v>
      </c>
      <c r="H144" s="233" t="s">
        <v>440</v>
      </c>
      <c r="I144" s="262" t="s">
        <v>441</v>
      </c>
      <c r="J144" s="106">
        <v>12.5</v>
      </c>
      <c r="K144" s="106">
        <v>12.7</v>
      </c>
      <c r="L144" s="107">
        <f>'在庫（袜子）'!U144</f>
        <v>0</v>
      </c>
      <c r="M144" s="108">
        <f t="shared" si="9"/>
        <v>0</v>
      </c>
    </row>
    <row r="145" ht="50.1" customHeight="1" spans="2:13">
      <c r="B145" s="63"/>
      <c r="C145" s="63"/>
      <c r="D145" s="64"/>
      <c r="E145" s="251"/>
      <c r="F145" s="62" t="s">
        <v>17</v>
      </c>
      <c r="G145" s="62" t="s">
        <v>638</v>
      </c>
      <c r="H145" s="235" t="s">
        <v>444</v>
      </c>
      <c r="I145" s="260" t="s">
        <v>441</v>
      </c>
      <c r="J145" s="98">
        <v>12.5</v>
      </c>
      <c r="K145" s="98">
        <v>12.7</v>
      </c>
      <c r="L145" s="99">
        <f>'在庫（袜子）'!U145</f>
        <v>0</v>
      </c>
      <c r="M145" s="100">
        <f t="shared" si="9"/>
        <v>0</v>
      </c>
    </row>
    <row r="146" ht="50.1" customHeight="1" spans="2:13">
      <c r="B146" s="63"/>
      <c r="C146" s="63"/>
      <c r="D146" s="64"/>
      <c r="E146" s="251"/>
      <c r="F146" s="62" t="s">
        <v>18</v>
      </c>
      <c r="G146" s="62" t="s">
        <v>664</v>
      </c>
      <c r="H146" s="235" t="s">
        <v>447</v>
      </c>
      <c r="I146" s="260" t="s">
        <v>441</v>
      </c>
      <c r="J146" s="98">
        <v>12.5</v>
      </c>
      <c r="K146" s="98">
        <v>12.7</v>
      </c>
      <c r="L146" s="99">
        <f>'在庫（袜子）'!U146</f>
        <v>0</v>
      </c>
      <c r="M146" s="100">
        <f t="shared" si="9"/>
        <v>0</v>
      </c>
    </row>
    <row r="147" ht="50.1" customHeight="1" spans="2:13">
      <c r="B147" s="75"/>
      <c r="C147" s="75"/>
      <c r="D147" s="252"/>
      <c r="E147" s="253"/>
      <c r="F147" s="81" t="s">
        <v>19</v>
      </c>
      <c r="G147" s="65" t="s">
        <v>642</v>
      </c>
      <c r="H147" s="237" t="s">
        <v>450</v>
      </c>
      <c r="I147" s="263" t="s">
        <v>441</v>
      </c>
      <c r="J147" s="102">
        <v>12.5</v>
      </c>
      <c r="K147" s="102">
        <v>12.7</v>
      </c>
      <c r="L147" s="103">
        <f>'在庫（袜子）'!U147</f>
        <v>0</v>
      </c>
      <c r="M147" s="104">
        <f t="shared" si="9"/>
        <v>0</v>
      </c>
    </row>
    <row r="148" ht="50.1" customHeight="1" spans="2:13">
      <c r="B148" s="254"/>
      <c r="C148" s="254"/>
      <c r="D148" s="60">
        <v>20003</v>
      </c>
      <c r="E148" s="247"/>
      <c r="F148" s="86" t="s">
        <v>16</v>
      </c>
      <c r="G148" s="86" t="s">
        <v>636</v>
      </c>
      <c r="H148" s="239" t="s">
        <v>440</v>
      </c>
      <c r="I148" s="259" t="s">
        <v>441</v>
      </c>
      <c r="J148" s="139">
        <v>12.5</v>
      </c>
      <c r="K148" s="139">
        <v>12.7</v>
      </c>
      <c r="L148" s="107">
        <f>'在庫（袜子）'!U148</f>
        <v>0</v>
      </c>
      <c r="M148" s="108">
        <f t="shared" si="9"/>
        <v>0</v>
      </c>
    </row>
    <row r="149" ht="50.1" customHeight="1" spans="2:13">
      <c r="B149" s="254"/>
      <c r="C149" s="254"/>
      <c r="D149" s="64"/>
      <c r="E149" s="248"/>
      <c r="F149" s="62" t="s">
        <v>17</v>
      </c>
      <c r="G149" s="62" t="s">
        <v>638</v>
      </c>
      <c r="H149" s="235" t="s">
        <v>444</v>
      </c>
      <c r="I149" s="260" t="s">
        <v>441</v>
      </c>
      <c r="J149" s="98">
        <v>12.5</v>
      </c>
      <c r="K149" s="98">
        <v>12.7</v>
      </c>
      <c r="L149" s="99">
        <f>'在庫（袜子）'!U149</f>
        <v>0</v>
      </c>
      <c r="M149" s="100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18</v>
      </c>
      <c r="G150" s="62" t="s">
        <v>664</v>
      </c>
      <c r="H150" s="235" t="s">
        <v>447</v>
      </c>
      <c r="I150" s="260" t="s">
        <v>441</v>
      </c>
      <c r="J150" s="98">
        <v>12.5</v>
      </c>
      <c r="K150" s="98">
        <v>12.7</v>
      </c>
      <c r="L150" s="99">
        <f>'在庫（袜子）'!U150</f>
        <v>0</v>
      </c>
      <c r="M150" s="100">
        <f t="shared" si="9"/>
        <v>0</v>
      </c>
    </row>
    <row r="151" ht="50.1" customHeight="1" spans="2:13">
      <c r="B151" s="254"/>
      <c r="C151" s="254"/>
      <c r="D151" s="69"/>
      <c r="E151" s="249"/>
      <c r="F151" s="79" t="s">
        <v>19</v>
      </c>
      <c r="G151" s="79" t="s">
        <v>642</v>
      </c>
      <c r="H151" s="241" t="s">
        <v>450</v>
      </c>
      <c r="I151" s="261" t="s">
        <v>441</v>
      </c>
      <c r="J151" s="116">
        <v>12.5</v>
      </c>
      <c r="K151" s="116">
        <v>12.7</v>
      </c>
      <c r="L151" s="103">
        <f>'在庫（袜子）'!U151</f>
        <v>0</v>
      </c>
      <c r="M151" s="104">
        <f t="shared" si="9"/>
        <v>0</v>
      </c>
    </row>
    <row r="152" ht="50.1" customHeight="1" spans="2:13">
      <c r="B152" s="254"/>
      <c r="C152" s="254"/>
      <c r="D152" s="60" t="s">
        <v>687</v>
      </c>
      <c r="E152" s="247"/>
      <c r="F152" s="67" t="s">
        <v>16</v>
      </c>
      <c r="G152" s="67" t="s">
        <v>636</v>
      </c>
      <c r="H152" s="233" t="s">
        <v>440</v>
      </c>
      <c r="I152" s="256" t="s">
        <v>441</v>
      </c>
      <c r="J152" s="106">
        <v>12.8</v>
      </c>
      <c r="K152" s="106">
        <v>13</v>
      </c>
      <c r="L152" s="107">
        <f>'在庫（袜子）'!U152</f>
        <v>0</v>
      </c>
      <c r="M152" s="108">
        <f t="shared" si="9"/>
        <v>0</v>
      </c>
    </row>
    <row r="153" ht="50.1" customHeight="1" spans="2:13">
      <c r="B153" s="254"/>
      <c r="C153" s="254"/>
      <c r="D153" s="64"/>
      <c r="E153" s="248"/>
      <c r="F153" s="62" t="s">
        <v>17</v>
      </c>
      <c r="G153" s="62" t="s">
        <v>638</v>
      </c>
      <c r="H153" s="235" t="s">
        <v>444</v>
      </c>
      <c r="I153" s="257" t="s">
        <v>441</v>
      </c>
      <c r="J153" s="98">
        <v>12.8</v>
      </c>
      <c r="K153" s="98">
        <v>13</v>
      </c>
      <c r="L153" s="99">
        <f>'在庫（袜子）'!U153</f>
        <v>0</v>
      </c>
      <c r="M153" s="100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18</v>
      </c>
      <c r="G154" s="62" t="s">
        <v>664</v>
      </c>
      <c r="H154" s="235" t="s">
        <v>447</v>
      </c>
      <c r="I154" s="257" t="s">
        <v>441</v>
      </c>
      <c r="J154" s="98">
        <v>12.8</v>
      </c>
      <c r="K154" s="98">
        <v>13</v>
      </c>
      <c r="L154" s="99">
        <f>'在庫（袜子）'!U154</f>
        <v>0</v>
      </c>
      <c r="M154" s="100">
        <f t="shared" si="9"/>
        <v>0</v>
      </c>
    </row>
    <row r="155" ht="50.1" customHeight="1" spans="2:13">
      <c r="B155" s="254"/>
      <c r="C155" s="254"/>
      <c r="D155" s="69"/>
      <c r="E155" s="249"/>
      <c r="F155" s="65" t="s">
        <v>19</v>
      </c>
      <c r="G155" s="65" t="s">
        <v>642</v>
      </c>
      <c r="H155" s="237" t="s">
        <v>450</v>
      </c>
      <c r="I155" s="258" t="s">
        <v>441</v>
      </c>
      <c r="J155" s="102">
        <v>12.8</v>
      </c>
      <c r="K155" s="102">
        <v>13</v>
      </c>
      <c r="L155" s="103">
        <f>'在庫（袜子）'!U155</f>
        <v>0</v>
      </c>
      <c r="M155" s="104">
        <f t="shared" si="9"/>
        <v>0</v>
      </c>
    </row>
    <row r="156" ht="50.1" customHeight="1" spans="2:13">
      <c r="B156" s="254"/>
      <c r="C156" s="254"/>
      <c r="D156" s="64" t="s">
        <v>692</v>
      </c>
      <c r="E156" s="248"/>
      <c r="F156" s="67" t="s">
        <v>16</v>
      </c>
      <c r="G156" s="67" t="s">
        <v>636</v>
      </c>
      <c r="H156" s="233" t="s">
        <v>440</v>
      </c>
      <c r="I156" s="259" t="s">
        <v>441</v>
      </c>
      <c r="J156" s="106">
        <v>12.5</v>
      </c>
      <c r="K156" s="106">
        <v>12.7</v>
      </c>
      <c r="L156" s="107">
        <f>'在庫（袜子）'!U156</f>
        <v>0</v>
      </c>
      <c r="M156" s="108">
        <f t="shared" si="9"/>
        <v>0</v>
      </c>
    </row>
    <row r="157" ht="50.1" customHeight="1" spans="2:13">
      <c r="B157" s="254"/>
      <c r="C157" s="254"/>
      <c r="D157" s="64"/>
      <c r="E157" s="248"/>
      <c r="F157" s="62" t="s">
        <v>17</v>
      </c>
      <c r="G157" s="62" t="s">
        <v>638</v>
      </c>
      <c r="H157" s="235" t="s">
        <v>444</v>
      </c>
      <c r="I157" s="260" t="s">
        <v>441</v>
      </c>
      <c r="J157" s="98">
        <v>12.5</v>
      </c>
      <c r="K157" s="98">
        <v>12.7</v>
      </c>
      <c r="L157" s="99">
        <f>'在庫（袜子）'!U157</f>
        <v>0</v>
      </c>
      <c r="M157" s="100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18</v>
      </c>
      <c r="G158" s="62" t="s">
        <v>664</v>
      </c>
      <c r="H158" s="235" t="s">
        <v>447</v>
      </c>
      <c r="I158" s="260" t="s">
        <v>441</v>
      </c>
      <c r="J158" s="98">
        <v>12.5</v>
      </c>
      <c r="K158" s="98">
        <v>12.7</v>
      </c>
      <c r="L158" s="99">
        <f>'在庫（袜子）'!U158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79" t="s">
        <v>19</v>
      </c>
      <c r="G159" s="79" t="s">
        <v>642</v>
      </c>
      <c r="H159" s="241" t="s">
        <v>450</v>
      </c>
      <c r="I159" s="261" t="s">
        <v>441</v>
      </c>
      <c r="J159" s="102">
        <v>12.5</v>
      </c>
      <c r="K159" s="102">
        <v>12.7</v>
      </c>
      <c r="L159" s="103">
        <f>'在庫（袜子）'!U159</f>
        <v>0</v>
      </c>
      <c r="M159" s="104">
        <f t="shared" si="9"/>
        <v>0</v>
      </c>
    </row>
    <row r="160" ht="50.1" customHeight="1" spans="2:13">
      <c r="B160" s="254"/>
      <c r="C160" s="254"/>
      <c r="D160" s="60" t="s">
        <v>697</v>
      </c>
      <c r="E160" s="247"/>
      <c r="F160" s="67" t="s">
        <v>16</v>
      </c>
      <c r="G160" s="67" t="s">
        <v>636</v>
      </c>
      <c r="H160" s="233" t="s">
        <v>440</v>
      </c>
      <c r="I160" s="256" t="s">
        <v>441</v>
      </c>
      <c r="J160" s="106">
        <v>12.5</v>
      </c>
      <c r="K160" s="106">
        <v>12.7</v>
      </c>
      <c r="L160" s="107">
        <f>'在庫（袜子）'!U160</f>
        <v>0</v>
      </c>
      <c r="M160" s="108">
        <f t="shared" si="9"/>
        <v>0</v>
      </c>
    </row>
    <row r="161" ht="50.1" customHeight="1" spans="2:13">
      <c r="B161" s="254"/>
      <c r="C161" s="254"/>
      <c r="D161" s="64"/>
      <c r="E161" s="248"/>
      <c r="F161" s="62" t="s">
        <v>17</v>
      </c>
      <c r="G161" s="62" t="s">
        <v>638</v>
      </c>
      <c r="H161" s="235" t="s">
        <v>444</v>
      </c>
      <c r="I161" s="257" t="s">
        <v>441</v>
      </c>
      <c r="J161" s="98">
        <v>12.5</v>
      </c>
      <c r="K161" s="98">
        <v>12.7</v>
      </c>
      <c r="L161" s="99">
        <f>'在庫（袜子）'!U161</f>
        <v>0</v>
      </c>
      <c r="M161" s="100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18</v>
      </c>
      <c r="G162" s="62" t="s">
        <v>664</v>
      </c>
      <c r="H162" s="235" t="s">
        <v>447</v>
      </c>
      <c r="I162" s="257" t="s">
        <v>441</v>
      </c>
      <c r="J162" s="98">
        <v>12.5</v>
      </c>
      <c r="K162" s="98">
        <v>12.7</v>
      </c>
      <c r="L162" s="99">
        <f>'在庫（袜子）'!U162</f>
        <v>0</v>
      </c>
      <c r="M162" s="100">
        <f t="shared" si="9"/>
        <v>0</v>
      </c>
    </row>
    <row r="163" ht="50.1" customHeight="1" spans="2:13">
      <c r="B163" s="254"/>
      <c r="C163" s="254"/>
      <c r="D163" s="69"/>
      <c r="E163" s="249"/>
      <c r="F163" s="65" t="s">
        <v>19</v>
      </c>
      <c r="G163" s="65" t="s">
        <v>642</v>
      </c>
      <c r="H163" s="237" t="s">
        <v>450</v>
      </c>
      <c r="I163" s="258" t="s">
        <v>441</v>
      </c>
      <c r="J163" s="102">
        <v>12.5</v>
      </c>
      <c r="K163" s="102">
        <v>12.7</v>
      </c>
      <c r="L163" s="103">
        <f>'在庫（袜子）'!U163</f>
        <v>0</v>
      </c>
      <c r="M163" s="104">
        <f t="shared" si="9"/>
        <v>0</v>
      </c>
    </row>
    <row r="164" ht="50.1" customHeight="1" spans="2:13">
      <c r="B164" s="254"/>
      <c r="C164" s="254"/>
      <c r="D164" s="64" t="s">
        <v>702</v>
      </c>
      <c r="E164" s="248"/>
      <c r="F164" s="86" t="s">
        <v>16</v>
      </c>
      <c r="G164" s="86" t="s">
        <v>636</v>
      </c>
      <c r="H164" s="239" t="s">
        <v>440</v>
      </c>
      <c r="I164" s="259" t="s">
        <v>441</v>
      </c>
      <c r="J164" s="106">
        <v>12.5</v>
      </c>
      <c r="K164" s="106">
        <v>12.7</v>
      </c>
      <c r="L164" s="107">
        <f>'在庫（袜子）'!U164</f>
        <v>0</v>
      </c>
      <c r="M164" s="108">
        <f t="shared" si="9"/>
        <v>0</v>
      </c>
    </row>
    <row r="165" ht="50.1" customHeight="1" spans="2:13">
      <c r="B165" s="254"/>
      <c r="C165" s="254"/>
      <c r="D165" s="64"/>
      <c r="E165" s="248"/>
      <c r="F165" s="62" t="s">
        <v>17</v>
      </c>
      <c r="G165" s="62" t="s">
        <v>638</v>
      </c>
      <c r="H165" s="235" t="s">
        <v>444</v>
      </c>
      <c r="I165" s="260" t="s">
        <v>441</v>
      </c>
      <c r="J165" s="98">
        <v>12.5</v>
      </c>
      <c r="K165" s="98">
        <v>12.7</v>
      </c>
      <c r="L165" s="99">
        <f>'在庫（袜子）'!U165</f>
        <v>0</v>
      </c>
      <c r="M165" s="100">
        <f t="shared" si="9"/>
        <v>0</v>
      </c>
    </row>
    <row r="166" ht="50.1" customHeight="1" spans="2:13">
      <c r="B166" s="254"/>
      <c r="C166" s="254"/>
      <c r="D166" s="64"/>
      <c r="E166" s="248"/>
      <c r="F166" s="62" t="s">
        <v>18</v>
      </c>
      <c r="G166" s="62" t="s">
        <v>664</v>
      </c>
      <c r="H166" s="235" t="s">
        <v>447</v>
      </c>
      <c r="I166" s="260" t="s">
        <v>441</v>
      </c>
      <c r="J166" s="98">
        <v>12.5</v>
      </c>
      <c r="K166" s="98">
        <v>12.7</v>
      </c>
      <c r="L166" s="99">
        <f>'在庫（袜子）'!U166</f>
        <v>0</v>
      </c>
      <c r="M166" s="100">
        <f t="shared" si="9"/>
        <v>0</v>
      </c>
    </row>
    <row r="167" ht="50.1" customHeight="1" spans="2:13">
      <c r="B167" s="254"/>
      <c r="C167" s="254"/>
      <c r="D167" s="64"/>
      <c r="E167" s="248"/>
      <c r="F167" s="65" t="s">
        <v>19</v>
      </c>
      <c r="G167" s="65" t="s">
        <v>642</v>
      </c>
      <c r="H167" s="237" t="s">
        <v>450</v>
      </c>
      <c r="I167" s="261" t="s">
        <v>441</v>
      </c>
      <c r="J167" s="102">
        <v>12.5</v>
      </c>
      <c r="K167" s="102">
        <v>12.7</v>
      </c>
      <c r="L167" s="103">
        <f>'在庫（袜子）'!U167</f>
        <v>0</v>
      </c>
      <c r="M167" s="104">
        <f t="shared" si="9"/>
        <v>0</v>
      </c>
    </row>
    <row r="168" ht="50.1" customHeight="1" spans="2:13">
      <c r="B168" s="59" t="s">
        <v>707</v>
      </c>
      <c r="C168" s="255" t="s">
        <v>437</v>
      </c>
      <c r="D168" s="60" t="s">
        <v>708</v>
      </c>
      <c r="E168" s="247"/>
      <c r="F168" s="67" t="s">
        <v>16</v>
      </c>
      <c r="G168" s="67" t="s">
        <v>636</v>
      </c>
      <c r="H168" s="233" t="s">
        <v>440</v>
      </c>
      <c r="I168" s="262" t="s">
        <v>441</v>
      </c>
      <c r="J168" s="106">
        <v>17.5</v>
      </c>
      <c r="K168" s="106">
        <v>17.7</v>
      </c>
      <c r="L168" s="107">
        <f>'在庫（袜子）'!U168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453</v>
      </c>
      <c r="E169" s="248"/>
      <c r="F169" s="62" t="s">
        <v>17</v>
      </c>
      <c r="G169" s="62" t="s">
        <v>710</v>
      </c>
      <c r="H169" s="235" t="s">
        <v>444</v>
      </c>
      <c r="I169" s="260" t="s">
        <v>441</v>
      </c>
      <c r="J169" s="98">
        <v>17.5</v>
      </c>
      <c r="K169" s="98">
        <v>17.7</v>
      </c>
      <c r="L169" s="99">
        <f>'在庫（袜子）'!U169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79" t="s">
        <v>18</v>
      </c>
      <c r="G170" s="79" t="s">
        <v>654</v>
      </c>
      <c r="H170" s="79" t="s">
        <v>712</v>
      </c>
      <c r="I170" s="261" t="s">
        <v>441</v>
      </c>
      <c r="J170" s="116">
        <v>17.5</v>
      </c>
      <c r="K170" s="116">
        <v>17.7</v>
      </c>
      <c r="L170" s="103">
        <f>'在庫（袜子）'!U170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708</v>
      </c>
      <c r="E171" s="247"/>
      <c r="F171" s="67" t="s">
        <v>16</v>
      </c>
      <c r="G171" s="67" t="s">
        <v>636</v>
      </c>
      <c r="H171" s="233" t="s">
        <v>440</v>
      </c>
      <c r="I171" s="262" t="s">
        <v>441</v>
      </c>
      <c r="J171" s="106">
        <v>17.5</v>
      </c>
      <c r="K171" s="106">
        <v>17.7</v>
      </c>
      <c r="L171" s="107">
        <f>'在庫（袜子）'!U171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459</v>
      </c>
      <c r="E172" s="248"/>
      <c r="F172" s="62" t="s">
        <v>17</v>
      </c>
      <c r="G172" s="62" t="s">
        <v>710</v>
      </c>
      <c r="H172" s="235" t="s">
        <v>444</v>
      </c>
      <c r="I172" s="260" t="s">
        <v>441</v>
      </c>
      <c r="J172" s="98">
        <v>17.5</v>
      </c>
      <c r="K172" s="98">
        <v>17.7</v>
      </c>
      <c r="L172" s="99">
        <f>'在庫（袜子）'!U172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65" t="s">
        <v>18</v>
      </c>
      <c r="G173" s="65" t="s">
        <v>654</v>
      </c>
      <c r="H173" s="65" t="s">
        <v>712</v>
      </c>
      <c r="I173" s="263" t="s">
        <v>441</v>
      </c>
      <c r="J173" s="102">
        <v>17.5</v>
      </c>
      <c r="K173" s="102">
        <v>17.7</v>
      </c>
      <c r="L173" s="103">
        <f>'在庫（袜子）'!U173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708</v>
      </c>
      <c r="E174" s="247"/>
      <c r="F174" s="86" t="s">
        <v>16</v>
      </c>
      <c r="G174" s="86" t="s">
        <v>636</v>
      </c>
      <c r="H174" s="239" t="s">
        <v>440</v>
      </c>
      <c r="I174" s="259" t="s">
        <v>441</v>
      </c>
      <c r="J174" s="139">
        <v>17.5</v>
      </c>
      <c r="K174" s="139">
        <v>17.7</v>
      </c>
      <c r="L174" s="107">
        <f>'在庫（袜子）'!U174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718</v>
      </c>
      <c r="E175" s="248"/>
      <c r="F175" s="62" t="s">
        <v>17</v>
      </c>
      <c r="G175" s="62" t="s">
        <v>710</v>
      </c>
      <c r="H175" s="235" t="s">
        <v>444</v>
      </c>
      <c r="I175" s="260" t="s">
        <v>441</v>
      </c>
      <c r="J175" s="98">
        <v>17.5</v>
      </c>
      <c r="K175" s="98">
        <v>17.7</v>
      </c>
      <c r="L175" s="99">
        <f>'在庫（袜子）'!U175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654</v>
      </c>
      <c r="H176" s="79" t="s">
        <v>712</v>
      </c>
      <c r="I176" s="261" t="s">
        <v>441</v>
      </c>
      <c r="J176" s="116">
        <v>17.5</v>
      </c>
      <c r="K176" s="116">
        <v>17.7</v>
      </c>
      <c r="L176" s="103">
        <f>'在庫（袜子）'!U176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708</v>
      </c>
      <c r="E177" s="247"/>
      <c r="F177" s="67" t="s">
        <v>16</v>
      </c>
      <c r="G177" s="67" t="s">
        <v>636</v>
      </c>
      <c r="H177" s="233" t="s">
        <v>440</v>
      </c>
      <c r="I177" s="262" t="s">
        <v>441</v>
      </c>
      <c r="J177" s="106">
        <v>17.5</v>
      </c>
      <c r="K177" s="106">
        <v>17.7</v>
      </c>
      <c r="L177" s="107">
        <f>'在庫（袜子）'!U177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722</v>
      </c>
      <c r="E178" s="248"/>
      <c r="F178" s="62" t="s">
        <v>17</v>
      </c>
      <c r="G178" s="62" t="s">
        <v>710</v>
      </c>
      <c r="H178" s="235" t="s">
        <v>444</v>
      </c>
      <c r="I178" s="260" t="s">
        <v>441</v>
      </c>
      <c r="J178" s="98">
        <v>17.5</v>
      </c>
      <c r="K178" s="98">
        <v>17.7</v>
      </c>
      <c r="L178" s="99">
        <f>'在庫（袜子）'!U178</f>
        <v>0</v>
      </c>
      <c r="M178" s="100">
        <f t="shared" si="9"/>
        <v>0</v>
      </c>
    </row>
    <row r="179" ht="50.1" customHeight="1" spans="2:13">
      <c r="B179" s="244"/>
      <c r="C179" s="244"/>
      <c r="D179" s="69"/>
      <c r="E179" s="249"/>
      <c r="F179" s="79" t="s">
        <v>18</v>
      </c>
      <c r="G179" s="79" t="s">
        <v>654</v>
      </c>
      <c r="H179" s="79" t="s">
        <v>712</v>
      </c>
      <c r="I179" s="261" t="s">
        <v>441</v>
      </c>
      <c r="J179" s="116">
        <v>17.5</v>
      </c>
      <c r="K179" s="116">
        <v>17.7</v>
      </c>
      <c r="L179" s="103">
        <f>'在庫（袜子）'!U179</f>
        <v>0</v>
      </c>
      <c r="M179" s="104">
        <f t="shared" si="9"/>
        <v>0</v>
      </c>
    </row>
    <row r="180" ht="50.1" customHeight="1" spans="2:13">
      <c r="B180" s="244"/>
      <c r="C180" s="244"/>
      <c r="D180" s="60" t="s">
        <v>708</v>
      </c>
      <c r="E180" s="247"/>
      <c r="F180" s="67" t="s">
        <v>16</v>
      </c>
      <c r="G180" s="67" t="s">
        <v>636</v>
      </c>
      <c r="H180" s="233" t="s">
        <v>440</v>
      </c>
      <c r="I180" s="262" t="s">
        <v>441</v>
      </c>
      <c r="J180" s="106">
        <v>17.5</v>
      </c>
      <c r="K180" s="106">
        <v>17.7</v>
      </c>
      <c r="L180" s="107">
        <f>'在庫（袜子）'!U180</f>
        <v>0</v>
      </c>
      <c r="M180" s="108">
        <f t="shared" si="9"/>
        <v>0</v>
      </c>
    </row>
    <row r="181" ht="50.1" customHeight="1" spans="2:13">
      <c r="B181" s="244"/>
      <c r="C181" s="244"/>
      <c r="D181" s="64" t="s">
        <v>726</v>
      </c>
      <c r="E181" s="248"/>
      <c r="F181" s="62" t="s">
        <v>17</v>
      </c>
      <c r="G181" s="62" t="s">
        <v>710</v>
      </c>
      <c r="H181" s="235" t="s">
        <v>444</v>
      </c>
      <c r="I181" s="260" t="s">
        <v>441</v>
      </c>
      <c r="J181" s="98">
        <v>17.5</v>
      </c>
      <c r="K181" s="98">
        <v>17.7</v>
      </c>
      <c r="L181" s="99">
        <f>'在庫（袜子）'!U181</f>
        <v>0</v>
      </c>
      <c r="M181" s="100">
        <f t="shared" ref="M181:M192" si="11">K181*L181</f>
        <v>0</v>
      </c>
    </row>
    <row r="182" ht="50.1" customHeight="1" spans="2:13">
      <c r="B182" s="246"/>
      <c r="C182" s="246"/>
      <c r="D182" s="69"/>
      <c r="E182" s="249"/>
      <c r="F182" s="65" t="s">
        <v>18</v>
      </c>
      <c r="G182" s="65" t="s">
        <v>654</v>
      </c>
      <c r="H182" s="65" t="s">
        <v>712</v>
      </c>
      <c r="I182" s="263" t="s">
        <v>441</v>
      </c>
      <c r="J182" s="102">
        <v>17.5</v>
      </c>
      <c r="K182" s="102">
        <v>17.7</v>
      </c>
      <c r="L182" s="103">
        <f>'在庫（袜子）'!U182</f>
        <v>0</v>
      </c>
      <c r="M182" s="104">
        <f t="shared" si="11"/>
        <v>0</v>
      </c>
    </row>
    <row r="183" ht="150" customHeight="1" spans="2:13">
      <c r="B183" s="271" t="s">
        <v>729</v>
      </c>
      <c r="C183" s="271" t="s">
        <v>437</v>
      </c>
      <c r="D183" s="272" t="s">
        <v>730</v>
      </c>
      <c r="E183" s="273"/>
      <c r="F183" s="396" t="s">
        <v>731</v>
      </c>
      <c r="G183" s="275" t="s">
        <v>732</v>
      </c>
      <c r="H183" s="275"/>
      <c r="I183" s="275" t="s">
        <v>733</v>
      </c>
      <c r="J183" s="280">
        <v>42</v>
      </c>
      <c r="K183" s="280">
        <v>42.2</v>
      </c>
      <c r="L183" s="281">
        <f>'在庫（袜子）'!U183</f>
        <v>0</v>
      </c>
      <c r="M183" s="397">
        <f t="shared" si="11"/>
        <v>0</v>
      </c>
    </row>
    <row r="184" ht="150" customHeight="1" spans="2:13">
      <c r="B184" s="63"/>
      <c r="C184" s="254"/>
      <c r="D184" s="272" t="s">
        <v>735</v>
      </c>
      <c r="E184" s="273"/>
      <c r="F184" s="396" t="s">
        <v>731</v>
      </c>
      <c r="G184" s="275" t="s">
        <v>732</v>
      </c>
      <c r="H184" s="275"/>
      <c r="I184" s="275" t="s">
        <v>733</v>
      </c>
      <c r="J184" s="280">
        <v>42</v>
      </c>
      <c r="K184" s="280">
        <v>42.2</v>
      </c>
      <c r="L184" s="281">
        <f>'在庫（袜子）'!U184</f>
        <v>0</v>
      </c>
      <c r="M184" s="397">
        <f t="shared" si="11"/>
        <v>0</v>
      </c>
    </row>
    <row r="185" ht="150" customHeight="1" spans="2:13">
      <c r="B185" s="276"/>
      <c r="C185" s="276"/>
      <c r="D185" s="272" t="s">
        <v>737</v>
      </c>
      <c r="E185" s="273"/>
      <c r="F185" s="396" t="s">
        <v>731</v>
      </c>
      <c r="G185" s="275" t="s">
        <v>738</v>
      </c>
      <c r="H185" s="275"/>
      <c r="I185" s="275" t="s">
        <v>733</v>
      </c>
      <c r="J185" s="280">
        <v>35</v>
      </c>
      <c r="K185" s="280">
        <v>35.2</v>
      </c>
      <c r="L185" s="281">
        <f>'在庫（袜子）'!U185</f>
        <v>0</v>
      </c>
      <c r="M185" s="397">
        <f t="shared" si="11"/>
        <v>0</v>
      </c>
    </row>
    <row r="186" ht="50.1" customHeight="1" spans="2:13">
      <c r="B186" s="59" t="s">
        <v>740</v>
      </c>
      <c r="C186" s="59" t="s">
        <v>437</v>
      </c>
      <c r="D186" s="60" t="s">
        <v>741</v>
      </c>
      <c r="E186"/>
      <c r="F186" s="67" t="s">
        <v>16</v>
      </c>
      <c r="G186" s="67" t="s">
        <v>636</v>
      </c>
      <c r="H186" s="233" t="s">
        <v>440</v>
      </c>
      <c r="I186" s="256" t="s">
        <v>441</v>
      </c>
      <c r="J186" s="106">
        <v>13.5</v>
      </c>
      <c r="K186" s="106">
        <v>13.7</v>
      </c>
      <c r="L186" s="107">
        <f>'在庫（袜子）'!U186</f>
        <v>0</v>
      </c>
      <c r="M186" s="108">
        <f t="shared" si="11"/>
        <v>0</v>
      </c>
    </row>
    <row r="187" ht="50.1" customHeight="1" spans="2:13">
      <c r="B187" s="63"/>
      <c r="C187" s="63"/>
      <c r="D187" s="64"/>
      <c r="E187" s="248"/>
      <c r="F187" s="62" t="s">
        <v>17</v>
      </c>
      <c r="G187" s="62" t="s">
        <v>743</v>
      </c>
      <c r="H187" s="235" t="s">
        <v>444</v>
      </c>
      <c r="I187" s="257" t="s">
        <v>441</v>
      </c>
      <c r="J187" s="98">
        <v>13.5</v>
      </c>
      <c r="K187" s="98">
        <v>13.7</v>
      </c>
      <c r="L187" s="99">
        <f>'在庫（袜子）'!U187</f>
        <v>0</v>
      </c>
      <c r="M187" s="100">
        <f t="shared" si="11"/>
        <v>0</v>
      </c>
    </row>
    <row r="188" ht="50.1" customHeight="1" spans="2:13">
      <c r="B188" s="63"/>
      <c r="C188" s="63"/>
      <c r="D188" s="64"/>
      <c r="E188" s="248"/>
      <c r="F188" s="62" t="s">
        <v>18</v>
      </c>
      <c r="G188" s="62" t="s">
        <v>745</v>
      </c>
      <c r="H188" s="235" t="s">
        <v>447</v>
      </c>
      <c r="I188" s="257" t="s">
        <v>441</v>
      </c>
      <c r="J188" s="98">
        <v>13.5</v>
      </c>
      <c r="K188" s="98">
        <v>13.7</v>
      </c>
      <c r="L188" s="99">
        <f>'在庫（袜子）'!U188</f>
        <v>0</v>
      </c>
      <c r="M188" s="100">
        <f t="shared" si="11"/>
        <v>0</v>
      </c>
    </row>
    <row r="189" ht="50.1" customHeight="1" spans="2:13">
      <c r="B189" s="71"/>
      <c r="C189" s="71"/>
      <c r="D189" s="69"/>
      <c r="E189" s="249"/>
      <c r="F189" s="65" t="s">
        <v>19</v>
      </c>
      <c r="G189" s="65" t="s">
        <v>747</v>
      </c>
      <c r="H189" s="237" t="s">
        <v>450</v>
      </c>
      <c r="I189" s="258" t="s">
        <v>441</v>
      </c>
      <c r="J189" s="102">
        <v>13.5</v>
      </c>
      <c r="K189" s="102">
        <v>13.7</v>
      </c>
      <c r="L189" s="103">
        <f>'在庫（袜子）'!U189</f>
        <v>0</v>
      </c>
      <c r="M189" s="104">
        <f t="shared" si="11"/>
        <v>0</v>
      </c>
    </row>
    <row r="190" ht="150" customHeight="1" spans="2:13">
      <c r="B190" s="271" t="s">
        <v>749</v>
      </c>
      <c r="C190" s="271" t="s">
        <v>437</v>
      </c>
      <c r="D190" s="272" t="s">
        <v>750</v>
      </c>
      <c r="E190" s="273"/>
      <c r="F190" s="274" t="s">
        <v>731</v>
      </c>
      <c r="G190" s="275" t="s">
        <v>732</v>
      </c>
      <c r="H190" s="275" t="s">
        <v>179</v>
      </c>
      <c r="I190" s="275" t="s">
        <v>179</v>
      </c>
      <c r="J190" s="280">
        <f>50/3</f>
        <v>16.6666666666667</v>
      </c>
      <c r="K190" s="280">
        <f t="shared" ref="K190:K192" si="12">J190</f>
        <v>16.6666666666667</v>
      </c>
      <c r="L190" s="281">
        <f>'在庫（袜子）'!U190</f>
        <v>0</v>
      </c>
      <c r="M190" s="282">
        <f t="shared" si="11"/>
        <v>0</v>
      </c>
    </row>
    <row r="191" ht="150" customHeight="1" spans="2:13">
      <c r="B191" s="63"/>
      <c r="C191" s="254"/>
      <c r="D191" s="272" t="s">
        <v>265</v>
      </c>
      <c r="E191" s="273"/>
      <c r="F191" s="274" t="s">
        <v>731</v>
      </c>
      <c r="G191" s="275" t="s">
        <v>732</v>
      </c>
      <c r="H191" s="275" t="s">
        <v>179</v>
      </c>
      <c r="I191" s="275" t="s">
        <v>179</v>
      </c>
      <c r="J191" s="280">
        <v>16.6666666666667</v>
      </c>
      <c r="K191" s="280">
        <f t="shared" si="12"/>
        <v>16.6666666666667</v>
      </c>
      <c r="L191" s="281">
        <f>'在庫（袜子）'!U191</f>
        <v>0</v>
      </c>
      <c r="M191" s="282">
        <f t="shared" si="11"/>
        <v>0</v>
      </c>
    </row>
    <row r="192" ht="150" customHeight="1" spans="2:13">
      <c r="B192" s="276"/>
      <c r="C192" s="276"/>
      <c r="D192" s="272" t="s">
        <v>753</v>
      </c>
      <c r="E192" s="273"/>
      <c r="F192" s="274" t="s">
        <v>731</v>
      </c>
      <c r="G192" s="275" t="s">
        <v>738</v>
      </c>
      <c r="H192" s="275" t="s">
        <v>179</v>
      </c>
      <c r="I192" s="275" t="s">
        <v>179</v>
      </c>
      <c r="J192" s="280">
        <v>16.6666666666667</v>
      </c>
      <c r="K192" s="280">
        <f t="shared" si="12"/>
        <v>16.6666666666667</v>
      </c>
      <c r="L192" s="281">
        <f>'在庫（袜子）'!U192</f>
        <v>0</v>
      </c>
      <c r="M192" s="282">
        <f t="shared" si="11"/>
        <v>0</v>
      </c>
    </row>
    <row r="193" ht="60" spans="12:13">
      <c r="L193" s="283">
        <f>SUM(L4:L192)</f>
        <v>0</v>
      </c>
      <c r="M193" s="283">
        <f>SUM(M4:M192)</f>
        <v>0</v>
      </c>
    </row>
    <row r="197" ht="35.25" spans="10:10">
      <c r="J197" s="284" t="s">
        <v>479</v>
      </c>
    </row>
    <row r="198" spans="10:18">
      <c r="J198" s="285" t="s">
        <v>758</v>
      </c>
      <c r="K198" s="286" t="s">
        <v>16</v>
      </c>
      <c r="L198" s="286" t="s">
        <v>17</v>
      </c>
      <c r="M198" s="286" t="s">
        <v>18</v>
      </c>
      <c r="R198" s="286" t="s">
        <v>197</v>
      </c>
    </row>
    <row r="199" spans="10:18">
      <c r="J199" s="287" t="s">
        <v>759</v>
      </c>
      <c r="K199" s="288">
        <v>80</v>
      </c>
      <c r="L199" s="288">
        <v>200</v>
      </c>
      <c r="M199" s="288">
        <v>320</v>
      </c>
      <c r="R199" s="288">
        <v>7800</v>
      </c>
    </row>
    <row r="200" spans="10:19">
      <c r="J200" s="398">
        <v>44527</v>
      </c>
      <c r="K200" s="288"/>
      <c r="L200" s="288">
        <v>100</v>
      </c>
      <c r="M200" s="288">
        <v>120</v>
      </c>
      <c r="R200" s="288">
        <v>2800</v>
      </c>
      <c r="S200" s="399">
        <v>44365</v>
      </c>
    </row>
    <row r="201" spans="10:19">
      <c r="J201" s="398">
        <v>44565</v>
      </c>
      <c r="K201" s="288"/>
      <c r="L201" s="288">
        <v>20</v>
      </c>
      <c r="M201" s="288">
        <v>100</v>
      </c>
      <c r="R201" s="288">
        <v>1000</v>
      </c>
      <c r="S201" s="399">
        <v>44483</v>
      </c>
    </row>
    <row r="202" spans="10:19">
      <c r="J202" s="398">
        <v>44580</v>
      </c>
      <c r="K202" s="288">
        <v>80</v>
      </c>
      <c r="L202" s="288">
        <v>180</v>
      </c>
      <c r="M202" s="288">
        <v>0</v>
      </c>
      <c r="R202" s="288">
        <v>1000</v>
      </c>
      <c r="S202" s="399">
        <v>44508</v>
      </c>
    </row>
    <row r="203" spans="10:19">
      <c r="J203" s="398"/>
      <c r="K203" s="288"/>
      <c r="L203" s="288"/>
      <c r="M203" s="288"/>
      <c r="R203" s="288">
        <v>1000</v>
      </c>
      <c r="S203" s="399">
        <v>44533</v>
      </c>
    </row>
    <row r="204" spans="10:19">
      <c r="J204" s="398"/>
      <c r="K204" s="288"/>
      <c r="L204" s="288"/>
      <c r="M204" s="288"/>
      <c r="R204" s="288">
        <v>1000</v>
      </c>
      <c r="S204" s="399">
        <v>44566</v>
      </c>
    </row>
    <row r="205" spans="10:19">
      <c r="J205" s="398"/>
      <c r="K205" s="288"/>
      <c r="L205" s="288"/>
      <c r="M205" s="288"/>
      <c r="R205" s="288">
        <v>1000</v>
      </c>
      <c r="S205" s="399">
        <v>44580</v>
      </c>
    </row>
    <row r="206" spans="10:18">
      <c r="J206" s="398"/>
      <c r="K206" s="288"/>
      <c r="L206" s="288"/>
      <c r="M206" s="288"/>
      <c r="R206" s="288"/>
    </row>
    <row r="207" spans="10:18">
      <c r="J207" s="287" t="s">
        <v>760</v>
      </c>
      <c r="K207" s="288">
        <f>K199-SUM(K200:K206)</f>
        <v>0</v>
      </c>
      <c r="L207" s="288">
        <f>L199-SUM(L200:L206)</f>
        <v>-100</v>
      </c>
      <c r="M207" s="288">
        <f>M199-SUM(M200:M206)</f>
        <v>100</v>
      </c>
      <c r="R207" s="288">
        <f>R199-SUM(R200:R206)</f>
        <v>0</v>
      </c>
    </row>
  </sheetData>
  <mergeCells count="5">
    <mergeCell ref="B112:B114"/>
    <mergeCell ref="E19:E21"/>
    <mergeCell ref="E112:E114"/>
    <mergeCell ref="E132:E135"/>
    <mergeCell ref="E144:E147"/>
  </mergeCells>
  <conditionalFormatting sqref="B64:M69 B90:M96 B100:M102 B109:M131 B183:M185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tabSelected="1" zoomScale="85" zoomScaleNormal="85" topLeftCell="A207" workbookViewId="0">
      <selection activeCell="T173" sqref="T17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761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432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435</v>
      </c>
      <c r="S3" s="40" t="s">
        <v>195</v>
      </c>
      <c r="T3" s="40" t="s">
        <v>10</v>
      </c>
      <c r="U3" s="41" t="s">
        <v>777</v>
      </c>
      <c r="V3" s="42" t="s">
        <v>778</v>
      </c>
    </row>
    <row r="4" customHeight="1" spans="2:22">
      <c r="B4" s="6"/>
      <c r="C4" s="7" t="s">
        <v>779</v>
      </c>
      <c r="D4" s="8" t="s">
        <v>780</v>
      </c>
      <c r="E4" s="8" t="s">
        <v>153</v>
      </c>
      <c r="F4" s="9" t="s">
        <v>781</v>
      </c>
      <c r="G4" s="10" t="s">
        <v>782</v>
      </c>
      <c r="H4" s="11">
        <v>598</v>
      </c>
      <c r="I4" s="31"/>
      <c r="J4" s="32">
        <v>24</v>
      </c>
      <c r="K4" s="33">
        <v>12</v>
      </c>
      <c r="L4" s="33"/>
      <c r="M4" s="33"/>
      <c r="N4" s="33"/>
      <c r="O4" s="33">
        <v>1</v>
      </c>
      <c r="P4" s="33">
        <v>1</v>
      </c>
      <c r="Q4" s="43">
        <v>0.05</v>
      </c>
      <c r="R4" s="44">
        <f t="shared" ref="R4:R35" si="0">IF($A$1="补货",IF(V4="FBA",I4,J4)+K4+L4,IF(V4="FBA",I4,J4))</f>
        <v>24</v>
      </c>
      <c r="S4" s="45"/>
      <c r="T4" s="45">
        <f t="shared" ref="T4:T21" si="1">R4+S4</f>
        <v>24</v>
      </c>
      <c r="U4" s="33">
        <f t="shared" ref="U4:U21" si="2">IF(Q4&gt;0,T4/Q4*7,"-")</f>
        <v>3360</v>
      </c>
      <c r="V4" s="46" t="s">
        <v>783</v>
      </c>
    </row>
    <row r="5" customHeight="1" spans="2:22">
      <c r="B5" s="6"/>
      <c r="C5" s="7" t="s">
        <v>784</v>
      </c>
      <c r="D5" s="8" t="s">
        <v>785</v>
      </c>
      <c r="E5" s="8" t="s">
        <v>786</v>
      </c>
      <c r="F5" s="9" t="s">
        <v>781</v>
      </c>
      <c r="G5" s="10" t="s">
        <v>787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>
        <v>2</v>
      </c>
      <c r="Q5" s="43">
        <v>0.03</v>
      </c>
      <c r="R5" s="44">
        <f t="shared" si="0"/>
        <v>23</v>
      </c>
      <c r="S5" s="45"/>
      <c r="T5" s="45">
        <f t="shared" si="1"/>
        <v>23</v>
      </c>
      <c r="U5" s="33">
        <f t="shared" si="2"/>
        <v>5366.66666666667</v>
      </c>
      <c r="V5" s="46" t="s">
        <v>783</v>
      </c>
    </row>
    <row r="6" customHeight="1" spans="2:22">
      <c r="B6" s="6"/>
      <c r="C6" s="7" t="s">
        <v>788</v>
      </c>
      <c r="D6" s="8" t="s">
        <v>789</v>
      </c>
      <c r="E6" s="8" t="s">
        <v>24</v>
      </c>
      <c r="F6" s="9" t="s">
        <v>781</v>
      </c>
      <c r="G6" s="10" t="s">
        <v>790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15</v>
      </c>
      <c r="S6" s="45"/>
      <c r="T6" s="45">
        <f t="shared" si="1"/>
        <v>15</v>
      </c>
      <c r="U6" s="33" t="str">
        <f t="shared" si="2"/>
        <v>-</v>
      </c>
      <c r="V6" s="46" t="s">
        <v>783</v>
      </c>
    </row>
    <row r="7" customHeight="1" spans="2:22">
      <c r="B7" s="6"/>
      <c r="C7" s="7" t="s">
        <v>791</v>
      </c>
      <c r="D7" s="8" t="s">
        <v>792</v>
      </c>
      <c r="E7" s="8" t="s">
        <v>793</v>
      </c>
      <c r="F7" s="9" t="s">
        <v>781</v>
      </c>
      <c r="G7" s="10" t="s">
        <v>794</v>
      </c>
      <c r="H7" s="11">
        <v>598</v>
      </c>
      <c r="I7" s="31"/>
      <c r="J7" s="32">
        <v>13</v>
      </c>
      <c r="K7" s="33">
        <v>13</v>
      </c>
      <c r="L7" s="33"/>
      <c r="M7" s="33"/>
      <c r="N7" s="33"/>
      <c r="O7" s="33">
        <v>2</v>
      </c>
      <c r="P7" s="33">
        <v>4</v>
      </c>
      <c r="Q7" s="43">
        <v>0.13</v>
      </c>
      <c r="R7" s="44">
        <f t="shared" si="0"/>
        <v>13</v>
      </c>
      <c r="S7" s="45"/>
      <c r="T7" s="45">
        <f t="shared" si="1"/>
        <v>13</v>
      </c>
      <c r="U7" s="33">
        <f t="shared" si="2"/>
        <v>700</v>
      </c>
      <c r="V7" s="46" t="s">
        <v>783</v>
      </c>
    </row>
    <row r="8" customHeight="1" spans="2:22">
      <c r="B8" s="6"/>
      <c r="C8" s="7" t="s">
        <v>795</v>
      </c>
      <c r="D8" s="8" t="s">
        <v>796</v>
      </c>
      <c r="E8" s="8" t="s">
        <v>153</v>
      </c>
      <c r="F8" s="9" t="s">
        <v>797</v>
      </c>
      <c r="G8" s="10" t="s">
        <v>798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783</v>
      </c>
    </row>
    <row r="9" customHeight="1" spans="2:22">
      <c r="B9" s="6"/>
      <c r="C9" s="7" t="s">
        <v>799</v>
      </c>
      <c r="D9" s="8" t="s">
        <v>800</v>
      </c>
      <c r="E9" s="8" t="s">
        <v>786</v>
      </c>
      <c r="F9" s="9" t="s">
        <v>797</v>
      </c>
      <c r="G9" s="10" t="s">
        <v>801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>
        <v>1</v>
      </c>
      <c r="Q9" s="43">
        <v>0.02</v>
      </c>
      <c r="R9" s="44">
        <f t="shared" si="0"/>
        <v>1</v>
      </c>
      <c r="S9" s="45"/>
      <c r="T9" s="45">
        <f t="shared" si="1"/>
        <v>1</v>
      </c>
      <c r="U9" s="33">
        <f t="shared" si="2"/>
        <v>350</v>
      </c>
      <c r="V9" s="46" t="s">
        <v>783</v>
      </c>
    </row>
    <row r="10" customHeight="1" spans="2:22">
      <c r="B10" s="15"/>
      <c r="C10" s="290" t="s">
        <v>802</v>
      </c>
      <c r="D10" s="291" t="s">
        <v>803</v>
      </c>
      <c r="E10" s="291" t="s">
        <v>24</v>
      </c>
      <c r="F10" s="18" t="s">
        <v>797</v>
      </c>
      <c r="G10" s="292" t="s">
        <v>804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783</v>
      </c>
    </row>
    <row r="11" customHeight="1" spans="2:22">
      <c r="B11" s="293"/>
      <c r="C11" s="294" t="s">
        <v>805</v>
      </c>
      <c r="D11" s="295" t="s">
        <v>806</v>
      </c>
      <c r="E11" s="295"/>
      <c r="F11" s="296" t="s">
        <v>807</v>
      </c>
      <c r="G11" s="297" t="s">
        <v>808</v>
      </c>
      <c r="H11" s="298">
        <v>318</v>
      </c>
      <c r="I11" s="318"/>
      <c r="J11" s="319">
        <v>5</v>
      </c>
      <c r="K11" s="320"/>
      <c r="L11" s="320"/>
      <c r="M11" s="320"/>
      <c r="N11" s="320">
        <v>3</v>
      </c>
      <c r="O11" s="320">
        <v>4</v>
      </c>
      <c r="P11" s="320">
        <v>6</v>
      </c>
      <c r="Q11" s="330">
        <v>0.44</v>
      </c>
      <c r="R11" s="331">
        <f t="shared" si="0"/>
        <v>5</v>
      </c>
      <c r="S11" s="332"/>
      <c r="T11" s="332">
        <f t="shared" si="1"/>
        <v>5</v>
      </c>
      <c r="U11" s="320">
        <f t="shared" si="2"/>
        <v>79.5454545454545</v>
      </c>
      <c r="V11" s="333" t="s">
        <v>783</v>
      </c>
    </row>
    <row r="12" customHeight="1" spans="2:22">
      <c r="B12" s="299"/>
      <c r="C12" s="7" t="s">
        <v>809</v>
      </c>
      <c r="D12" s="8" t="s">
        <v>810</v>
      </c>
      <c r="E12" s="8"/>
      <c r="F12" s="9" t="s">
        <v>811</v>
      </c>
      <c r="G12" s="10" t="s">
        <v>812</v>
      </c>
      <c r="H12" s="11">
        <v>318</v>
      </c>
      <c r="I12" s="31"/>
      <c r="J12" s="32"/>
      <c r="K12" s="33"/>
      <c r="L12" s="33"/>
      <c r="M12" s="33"/>
      <c r="N12" s="33"/>
      <c r="O12" s="33">
        <v>4</v>
      </c>
      <c r="P12" s="33">
        <v>10</v>
      </c>
      <c r="Q12" s="43">
        <v>0.3</v>
      </c>
      <c r="R12" s="44">
        <f t="shared" si="0"/>
        <v>0</v>
      </c>
      <c r="S12" s="45"/>
      <c r="T12" s="45">
        <f t="shared" si="1"/>
        <v>0</v>
      </c>
      <c r="U12" s="33">
        <f t="shared" si="2"/>
        <v>0</v>
      </c>
      <c r="V12" s="46" t="s">
        <v>783</v>
      </c>
    </row>
    <row r="13" customHeight="1" spans="2:22">
      <c r="B13" s="299"/>
      <c r="C13" s="7" t="s">
        <v>813</v>
      </c>
      <c r="D13" s="8" t="s">
        <v>814</v>
      </c>
      <c r="E13" s="8"/>
      <c r="F13" s="9" t="s">
        <v>815</v>
      </c>
      <c r="G13" s="10" t="s">
        <v>816</v>
      </c>
      <c r="H13" s="11">
        <v>358</v>
      </c>
      <c r="I13" s="31"/>
      <c r="J13" s="32">
        <v>5</v>
      </c>
      <c r="K13" s="33"/>
      <c r="L13" s="33"/>
      <c r="M13" s="33"/>
      <c r="N13" s="33"/>
      <c r="O13" s="33"/>
      <c r="P13" s="33"/>
      <c r="Q13" s="43"/>
      <c r="R13" s="44">
        <f t="shared" si="0"/>
        <v>5</v>
      </c>
      <c r="S13" s="45"/>
      <c r="T13" s="45">
        <f t="shared" si="1"/>
        <v>5</v>
      </c>
      <c r="U13" s="33" t="str">
        <f t="shared" si="2"/>
        <v>-</v>
      </c>
      <c r="V13" s="46" t="s">
        <v>783</v>
      </c>
    </row>
    <row r="14" customHeight="1" spans="2:22">
      <c r="B14" s="299"/>
      <c r="C14" s="7" t="s">
        <v>817</v>
      </c>
      <c r="D14" s="8" t="s">
        <v>818</v>
      </c>
      <c r="E14" s="8"/>
      <c r="F14" s="9" t="s">
        <v>819</v>
      </c>
      <c r="G14" s="10" t="s">
        <v>820</v>
      </c>
      <c r="H14" s="11">
        <v>358</v>
      </c>
      <c r="I14" s="31"/>
      <c r="J14" s="32">
        <v>5</v>
      </c>
      <c r="K14" s="33"/>
      <c r="L14" s="33"/>
      <c r="M14" s="33"/>
      <c r="N14" s="33">
        <v>1</v>
      </c>
      <c r="O14" s="33">
        <v>2</v>
      </c>
      <c r="P14" s="33">
        <v>2</v>
      </c>
      <c r="Q14" s="43">
        <v>0.17</v>
      </c>
      <c r="R14" s="44">
        <f t="shared" si="0"/>
        <v>5</v>
      </c>
      <c r="S14" s="45"/>
      <c r="T14" s="45">
        <f t="shared" si="1"/>
        <v>5</v>
      </c>
      <c r="U14" s="33">
        <f t="shared" si="2"/>
        <v>205.882352941176</v>
      </c>
      <c r="V14" s="46" t="s">
        <v>783</v>
      </c>
    </row>
    <row r="15" customHeight="1" spans="2:22">
      <c r="B15" s="300"/>
      <c r="C15" s="301" t="s">
        <v>821</v>
      </c>
      <c r="D15" s="302" t="s">
        <v>822</v>
      </c>
      <c r="E15" s="302"/>
      <c r="F15" s="303" t="s">
        <v>819</v>
      </c>
      <c r="G15" s="304" t="s">
        <v>823</v>
      </c>
      <c r="H15" s="26">
        <v>358</v>
      </c>
      <c r="I15" s="37"/>
      <c r="J15" s="38">
        <v>4</v>
      </c>
      <c r="K15" s="39"/>
      <c r="L15" s="39"/>
      <c r="M15" s="39">
        <v>1</v>
      </c>
      <c r="N15" s="39">
        <v>1</v>
      </c>
      <c r="O15" s="39">
        <v>1</v>
      </c>
      <c r="P15" s="39">
        <v>2</v>
      </c>
      <c r="Q15" s="48">
        <v>0.29</v>
      </c>
      <c r="R15" s="334">
        <f t="shared" si="0"/>
        <v>4</v>
      </c>
      <c r="S15" s="50"/>
      <c r="T15" s="50">
        <f t="shared" si="1"/>
        <v>4</v>
      </c>
      <c r="U15" s="39">
        <f t="shared" si="2"/>
        <v>96.551724137931</v>
      </c>
      <c r="V15" s="51" t="s">
        <v>783</v>
      </c>
    </row>
    <row r="16" customHeight="1" spans="2:22">
      <c r="B16" s="305"/>
      <c r="C16" s="306" t="s">
        <v>824</v>
      </c>
      <c r="D16" s="307" t="s">
        <v>825</v>
      </c>
      <c r="E16" s="307"/>
      <c r="F16" s="308" t="s">
        <v>826</v>
      </c>
      <c r="G16" s="309" t="s">
        <v>827</v>
      </c>
      <c r="H16" s="310">
        <v>398</v>
      </c>
      <c r="I16" s="321"/>
      <c r="J16" s="322">
        <v>29</v>
      </c>
      <c r="K16" s="323"/>
      <c r="L16" s="323"/>
      <c r="M16" s="323"/>
      <c r="N16" s="323"/>
      <c r="O16" s="323">
        <v>1</v>
      </c>
      <c r="P16" s="323">
        <v>1</v>
      </c>
      <c r="Q16" s="335">
        <v>0.05</v>
      </c>
      <c r="R16" s="336">
        <f t="shared" si="0"/>
        <v>29</v>
      </c>
      <c r="S16" s="337"/>
      <c r="T16" s="337">
        <f t="shared" si="1"/>
        <v>29</v>
      </c>
      <c r="U16" s="323">
        <f t="shared" si="2"/>
        <v>4060</v>
      </c>
      <c r="V16" s="338" t="s">
        <v>783</v>
      </c>
    </row>
    <row r="17" customHeight="1" spans="2:22">
      <c r="B17" s="6"/>
      <c r="C17" s="7" t="s">
        <v>828</v>
      </c>
      <c r="D17" s="8" t="s">
        <v>829</v>
      </c>
      <c r="E17" s="8"/>
      <c r="F17" s="9" t="s">
        <v>830</v>
      </c>
      <c r="G17" s="10" t="s">
        <v>831</v>
      </c>
      <c r="H17" s="11">
        <v>398</v>
      </c>
      <c r="I17" s="31"/>
      <c r="J17" s="32">
        <v>18</v>
      </c>
      <c r="K17" s="33"/>
      <c r="L17" s="33"/>
      <c r="M17" s="33">
        <v>1</v>
      </c>
      <c r="N17" s="33">
        <v>1</v>
      </c>
      <c r="O17" s="33">
        <v>1</v>
      </c>
      <c r="P17" s="33">
        <v>2</v>
      </c>
      <c r="Q17" s="43">
        <v>0.29</v>
      </c>
      <c r="R17" s="44">
        <f t="shared" si="0"/>
        <v>18</v>
      </c>
      <c r="S17" s="45"/>
      <c r="T17" s="45">
        <f t="shared" si="1"/>
        <v>18</v>
      </c>
      <c r="U17" s="33">
        <f t="shared" si="2"/>
        <v>434.48275862069</v>
      </c>
      <c r="V17" s="46" t="s">
        <v>783</v>
      </c>
    </row>
    <row r="18" customHeight="1" spans="2:22">
      <c r="B18" s="6"/>
      <c r="C18" s="7" t="s">
        <v>832</v>
      </c>
      <c r="D18" s="8" t="s">
        <v>833</v>
      </c>
      <c r="E18" s="8"/>
      <c r="F18" s="9" t="s">
        <v>834</v>
      </c>
      <c r="G18" s="10" t="s">
        <v>835</v>
      </c>
      <c r="H18" s="11">
        <v>398</v>
      </c>
      <c r="I18" s="31"/>
      <c r="J18" s="32">
        <v>16</v>
      </c>
      <c r="K18" s="33"/>
      <c r="L18" s="33"/>
      <c r="M18" s="33"/>
      <c r="N18" s="33">
        <v>1</v>
      </c>
      <c r="O18" s="33">
        <v>4</v>
      </c>
      <c r="P18" s="33">
        <v>4</v>
      </c>
      <c r="Q18" s="43">
        <v>0.27</v>
      </c>
      <c r="R18" s="44">
        <f t="shared" si="0"/>
        <v>16</v>
      </c>
      <c r="S18" s="45"/>
      <c r="T18" s="45">
        <f t="shared" si="1"/>
        <v>16</v>
      </c>
      <c r="U18" s="33">
        <f t="shared" si="2"/>
        <v>414.814814814815</v>
      </c>
      <c r="V18" s="46" t="s">
        <v>783</v>
      </c>
    </row>
    <row r="19" customHeight="1" spans="2:22">
      <c r="B19" s="6"/>
      <c r="C19" s="7" t="s">
        <v>836</v>
      </c>
      <c r="D19" s="8" t="s">
        <v>837</v>
      </c>
      <c r="E19" s="8"/>
      <c r="F19" s="9" t="s">
        <v>807</v>
      </c>
      <c r="G19" s="10" t="s">
        <v>838</v>
      </c>
      <c r="H19" s="11">
        <v>298</v>
      </c>
      <c r="I19" s="31"/>
      <c r="J19" s="32"/>
      <c r="K19" s="33"/>
      <c r="L19" s="33"/>
      <c r="M19" s="33"/>
      <c r="N19" s="33"/>
      <c r="O19" s="33">
        <v>2</v>
      </c>
      <c r="P19" s="33">
        <v>7</v>
      </c>
      <c r="Q19" s="43">
        <v>0.18</v>
      </c>
      <c r="R19" s="44">
        <f t="shared" si="0"/>
        <v>0</v>
      </c>
      <c r="S19" s="45"/>
      <c r="T19" s="45">
        <f t="shared" si="1"/>
        <v>0</v>
      </c>
      <c r="U19" s="33">
        <f t="shared" si="2"/>
        <v>0</v>
      </c>
      <c r="V19" s="46" t="s">
        <v>783</v>
      </c>
    </row>
    <row r="20" customHeight="1" spans="2:22">
      <c r="B20" s="6"/>
      <c r="C20" s="7" t="s">
        <v>839</v>
      </c>
      <c r="D20" s="8" t="s">
        <v>840</v>
      </c>
      <c r="E20" s="8"/>
      <c r="F20" s="9" t="s">
        <v>815</v>
      </c>
      <c r="G20" s="10" t="s">
        <v>841</v>
      </c>
      <c r="H20" s="11">
        <v>298</v>
      </c>
      <c r="I20" s="31"/>
      <c r="J20" s="32">
        <v>37</v>
      </c>
      <c r="K20" s="33"/>
      <c r="L20" s="33"/>
      <c r="M20" s="33"/>
      <c r="N20" s="33">
        <v>1</v>
      </c>
      <c r="O20" s="33">
        <v>3</v>
      </c>
      <c r="P20" s="33">
        <v>3</v>
      </c>
      <c r="Q20" s="43">
        <v>0.22</v>
      </c>
      <c r="R20" s="44">
        <f t="shared" si="0"/>
        <v>37</v>
      </c>
      <c r="S20" s="45"/>
      <c r="T20" s="45">
        <f t="shared" si="1"/>
        <v>37</v>
      </c>
      <c r="U20" s="33">
        <f t="shared" si="2"/>
        <v>1177.27272727273</v>
      </c>
      <c r="V20" s="46" t="s">
        <v>783</v>
      </c>
    </row>
    <row r="21" customHeight="1" spans="2:22">
      <c r="B21" s="6"/>
      <c r="C21" s="7" t="s">
        <v>842</v>
      </c>
      <c r="D21" s="8" t="s">
        <v>843</v>
      </c>
      <c r="E21" s="8"/>
      <c r="F21" s="9" t="s">
        <v>819</v>
      </c>
      <c r="G21" s="10" t="s">
        <v>844</v>
      </c>
      <c r="H21" s="11">
        <v>368</v>
      </c>
      <c r="I21" s="31"/>
      <c r="J21" s="32">
        <v>26</v>
      </c>
      <c r="K21" s="33"/>
      <c r="L21" s="33"/>
      <c r="M21" s="33">
        <v>1</v>
      </c>
      <c r="N21" s="33">
        <v>2</v>
      </c>
      <c r="O21" s="33">
        <v>2</v>
      </c>
      <c r="P21" s="33">
        <v>4</v>
      </c>
      <c r="Q21" s="43">
        <v>0.42</v>
      </c>
      <c r="R21" s="44">
        <f t="shared" si="0"/>
        <v>26</v>
      </c>
      <c r="S21" s="45"/>
      <c r="T21" s="45">
        <f t="shared" si="1"/>
        <v>26</v>
      </c>
      <c r="U21" s="33">
        <f t="shared" si="2"/>
        <v>433.333333333333</v>
      </c>
      <c r="V21" s="46" t="s">
        <v>783</v>
      </c>
    </row>
    <row r="22" customHeight="1" spans="2:22">
      <c r="B22" s="15"/>
      <c r="C22" s="290" t="s">
        <v>845</v>
      </c>
      <c r="D22" s="291" t="s">
        <v>846</v>
      </c>
      <c r="E22" s="291"/>
      <c r="F22" s="18" t="s">
        <v>847</v>
      </c>
      <c r="G22" s="292" t="s">
        <v>848</v>
      </c>
      <c r="H22" s="20">
        <v>358</v>
      </c>
      <c r="I22" s="34"/>
      <c r="J22" s="35">
        <v>28</v>
      </c>
      <c r="K22" s="36"/>
      <c r="L22" s="36"/>
      <c r="M22" s="36"/>
      <c r="N22" s="36"/>
      <c r="O22" s="36">
        <v>2</v>
      </c>
      <c r="P22" s="36">
        <v>2</v>
      </c>
      <c r="Q22" s="327">
        <v>0.1</v>
      </c>
      <c r="R22" s="328">
        <f t="shared" si="0"/>
        <v>28</v>
      </c>
      <c r="S22" s="329"/>
      <c r="T22" s="329">
        <f t="shared" ref="T22:T53" si="3">R22+S22</f>
        <v>28</v>
      </c>
      <c r="U22" s="36">
        <f t="shared" ref="U22:U53" si="4">IF(Q22&gt;0,T22/Q22*7,"-")</f>
        <v>1960</v>
      </c>
      <c r="V22" s="47" t="s">
        <v>783</v>
      </c>
    </row>
    <row r="23" customHeight="1" spans="2:22">
      <c r="B23" s="293"/>
      <c r="C23" s="294" t="s">
        <v>849</v>
      </c>
      <c r="D23" s="295" t="s">
        <v>850</v>
      </c>
      <c r="E23" s="295" t="s">
        <v>38</v>
      </c>
      <c r="F23" s="296" t="s">
        <v>815</v>
      </c>
      <c r="G23" s="297" t="s">
        <v>851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783</v>
      </c>
    </row>
    <row r="24" customHeight="1" spans="2:22">
      <c r="B24" s="299"/>
      <c r="C24" s="7" t="s">
        <v>852</v>
      </c>
      <c r="D24" s="8" t="s">
        <v>853</v>
      </c>
      <c r="E24" s="8" t="s">
        <v>24</v>
      </c>
      <c r="F24" s="9" t="s">
        <v>815</v>
      </c>
      <c r="G24" s="10" t="s">
        <v>854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2</v>
      </c>
      <c r="S24" s="45"/>
      <c r="T24" s="45">
        <f t="shared" si="3"/>
        <v>2</v>
      </c>
      <c r="U24" s="33" t="str">
        <f t="shared" si="4"/>
        <v>-</v>
      </c>
      <c r="V24" s="46" t="s">
        <v>783</v>
      </c>
    </row>
    <row r="25" customHeight="1" spans="2:22">
      <c r="B25" s="299"/>
      <c r="C25" s="7" t="s">
        <v>855</v>
      </c>
      <c r="D25" s="8" t="s">
        <v>856</v>
      </c>
      <c r="E25" s="8" t="s">
        <v>38</v>
      </c>
      <c r="F25" s="9" t="s">
        <v>857</v>
      </c>
      <c r="G25" s="10" t="s">
        <v>858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/>
      <c r="Q25" s="43"/>
      <c r="R25" s="44">
        <f t="shared" si="0"/>
        <v>7</v>
      </c>
      <c r="S25" s="45"/>
      <c r="T25" s="45">
        <f t="shared" si="3"/>
        <v>7</v>
      </c>
      <c r="U25" s="33" t="str">
        <f t="shared" si="4"/>
        <v>-</v>
      </c>
      <c r="V25" s="46" t="s">
        <v>783</v>
      </c>
    </row>
    <row r="26" customHeight="1" spans="2:22">
      <c r="B26" s="299"/>
      <c r="C26" s="7" t="s">
        <v>859</v>
      </c>
      <c r="D26" s="8" t="s">
        <v>860</v>
      </c>
      <c r="E26" s="8" t="s">
        <v>24</v>
      </c>
      <c r="F26" s="9" t="s">
        <v>857</v>
      </c>
      <c r="G26" s="10" t="s">
        <v>861</v>
      </c>
      <c r="H26" s="11">
        <v>458</v>
      </c>
      <c r="I26" s="31"/>
      <c r="J26" s="32">
        <v>13</v>
      </c>
      <c r="K26" s="33"/>
      <c r="L26" s="33"/>
      <c r="M26" s="33"/>
      <c r="N26" s="33"/>
      <c r="O26" s="33"/>
      <c r="P26" s="33"/>
      <c r="Q26" s="43"/>
      <c r="R26" s="44">
        <f t="shared" si="0"/>
        <v>13</v>
      </c>
      <c r="S26" s="45"/>
      <c r="T26" s="45">
        <f t="shared" si="3"/>
        <v>13</v>
      </c>
      <c r="U26" s="33" t="str">
        <f t="shared" si="4"/>
        <v>-</v>
      </c>
      <c r="V26" s="46" t="s">
        <v>783</v>
      </c>
    </row>
    <row r="27" customHeight="1" spans="2:22">
      <c r="B27" s="299"/>
      <c r="C27" s="7" t="s">
        <v>862</v>
      </c>
      <c r="D27" s="8" t="s">
        <v>863</v>
      </c>
      <c r="E27" s="8" t="s">
        <v>31</v>
      </c>
      <c r="F27" s="9" t="s">
        <v>857</v>
      </c>
      <c r="G27" s="10" t="s">
        <v>864</v>
      </c>
      <c r="H27" s="11">
        <v>458</v>
      </c>
      <c r="I27" s="31"/>
      <c r="J27" s="32">
        <v>4</v>
      </c>
      <c r="K27" s="33"/>
      <c r="L27" s="33"/>
      <c r="M27" s="33"/>
      <c r="N27" s="33">
        <v>1</v>
      </c>
      <c r="O27" s="33">
        <v>2</v>
      </c>
      <c r="P27" s="33">
        <v>2</v>
      </c>
      <c r="Q27" s="43">
        <v>0.17</v>
      </c>
      <c r="R27" s="44">
        <f t="shared" si="0"/>
        <v>4</v>
      </c>
      <c r="S27" s="45"/>
      <c r="T27" s="45">
        <f t="shared" si="3"/>
        <v>4</v>
      </c>
      <c r="U27" s="33">
        <f t="shared" si="4"/>
        <v>164.705882352941</v>
      </c>
      <c r="V27" s="46" t="s">
        <v>783</v>
      </c>
    </row>
    <row r="28" customHeight="1" spans="2:22">
      <c r="B28" s="299"/>
      <c r="C28" s="7" t="s">
        <v>865</v>
      </c>
      <c r="D28" s="8" t="s">
        <v>866</v>
      </c>
      <c r="E28" s="8" t="s">
        <v>38</v>
      </c>
      <c r="F28" s="9" t="s">
        <v>819</v>
      </c>
      <c r="G28" s="10" t="s">
        <v>867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783</v>
      </c>
    </row>
    <row r="29" customHeight="1" spans="2:22">
      <c r="B29" s="299"/>
      <c r="C29" s="7" t="s">
        <v>868</v>
      </c>
      <c r="D29" s="8" t="s">
        <v>869</v>
      </c>
      <c r="E29" s="8" t="s">
        <v>153</v>
      </c>
      <c r="F29" s="9" t="s">
        <v>819</v>
      </c>
      <c r="G29" s="10" t="s">
        <v>870</v>
      </c>
      <c r="H29" s="11">
        <v>458</v>
      </c>
      <c r="I29" s="31"/>
      <c r="J29" s="32">
        <v>8</v>
      </c>
      <c r="K29" s="33"/>
      <c r="L29" s="33"/>
      <c r="M29" s="33"/>
      <c r="N29" s="33"/>
      <c r="O29" s="33"/>
      <c r="P29" s="33">
        <v>1</v>
      </c>
      <c r="Q29" s="43">
        <v>0.02</v>
      </c>
      <c r="R29" s="44">
        <f t="shared" si="0"/>
        <v>8</v>
      </c>
      <c r="S29" s="45"/>
      <c r="T29" s="45">
        <f t="shared" si="3"/>
        <v>8</v>
      </c>
      <c r="U29" s="33">
        <f t="shared" si="4"/>
        <v>2800</v>
      </c>
      <c r="V29" s="46" t="s">
        <v>783</v>
      </c>
    </row>
    <row r="30" customHeight="1" spans="2:22">
      <c r="B30" s="299"/>
      <c r="C30" s="7" t="s">
        <v>871</v>
      </c>
      <c r="D30" s="8" t="s">
        <v>872</v>
      </c>
      <c r="E30" s="8" t="s">
        <v>873</v>
      </c>
      <c r="F30" s="9" t="s">
        <v>819</v>
      </c>
      <c r="G30" s="10" t="s">
        <v>874</v>
      </c>
      <c r="H30" s="11">
        <v>458</v>
      </c>
      <c r="I30" s="31"/>
      <c r="J30" s="32">
        <v>16</v>
      </c>
      <c r="K30" s="33"/>
      <c r="L30" s="33"/>
      <c r="M30" s="33"/>
      <c r="N30" s="33"/>
      <c r="O30" s="33"/>
      <c r="P30" s="33"/>
      <c r="Q30" s="43"/>
      <c r="R30" s="44">
        <f t="shared" si="0"/>
        <v>16</v>
      </c>
      <c r="S30" s="45"/>
      <c r="T30" s="45">
        <f t="shared" si="3"/>
        <v>16</v>
      </c>
      <c r="U30" s="33" t="str">
        <f t="shared" si="4"/>
        <v>-</v>
      </c>
      <c r="V30" s="46" t="s">
        <v>783</v>
      </c>
    </row>
    <row r="31" customHeight="1" spans="2:22">
      <c r="B31" s="299"/>
      <c r="C31" s="7" t="s">
        <v>875</v>
      </c>
      <c r="D31" s="8" t="s">
        <v>876</v>
      </c>
      <c r="E31" s="8" t="s">
        <v>24</v>
      </c>
      <c r="F31" s="9" t="s">
        <v>819</v>
      </c>
      <c r="G31" s="10" t="s">
        <v>877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/>
      <c r="Q31" s="43"/>
      <c r="R31" s="44">
        <f t="shared" si="0"/>
        <v>18</v>
      </c>
      <c r="S31" s="45"/>
      <c r="T31" s="45">
        <f t="shared" si="3"/>
        <v>18</v>
      </c>
      <c r="U31" s="33" t="str">
        <f t="shared" si="4"/>
        <v>-</v>
      </c>
      <c r="V31" s="46" t="s">
        <v>783</v>
      </c>
    </row>
    <row r="32" customHeight="1" spans="2:22">
      <c r="B32" s="299"/>
      <c r="C32" s="7" t="s">
        <v>878</v>
      </c>
      <c r="D32" s="8" t="s">
        <v>879</v>
      </c>
      <c r="E32" s="8" t="s">
        <v>31</v>
      </c>
      <c r="F32" s="9" t="s">
        <v>819</v>
      </c>
      <c r="G32" s="10" t="s">
        <v>880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783</v>
      </c>
    </row>
    <row r="33" customHeight="1" spans="2:22">
      <c r="B33" s="299"/>
      <c r="C33" s="7" t="s">
        <v>881</v>
      </c>
      <c r="D33" s="8" t="s">
        <v>882</v>
      </c>
      <c r="E33" s="8" t="s">
        <v>38</v>
      </c>
      <c r="F33" s="9" t="s">
        <v>847</v>
      </c>
      <c r="G33" s="10" t="s">
        <v>883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783</v>
      </c>
    </row>
    <row r="34" customHeight="1" spans="2:22">
      <c r="B34" s="299"/>
      <c r="C34" s="7" t="s">
        <v>884</v>
      </c>
      <c r="D34" s="8" t="s">
        <v>885</v>
      </c>
      <c r="E34" s="8" t="s">
        <v>153</v>
      </c>
      <c r="F34" s="9" t="s">
        <v>847</v>
      </c>
      <c r="G34" s="10" t="s">
        <v>886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10</v>
      </c>
      <c r="S34" s="45"/>
      <c r="T34" s="45">
        <f t="shared" si="3"/>
        <v>10</v>
      </c>
      <c r="U34" s="33" t="str">
        <f t="shared" si="4"/>
        <v>-</v>
      </c>
      <c r="V34" s="46" t="s">
        <v>783</v>
      </c>
    </row>
    <row r="35" customHeight="1" spans="2:22">
      <c r="B35" s="299"/>
      <c r="C35" s="7" t="s">
        <v>887</v>
      </c>
      <c r="D35" s="8" t="s">
        <v>888</v>
      </c>
      <c r="E35" s="8" t="s">
        <v>873</v>
      </c>
      <c r="F35" s="9" t="s">
        <v>847</v>
      </c>
      <c r="G35" s="10" t="s">
        <v>889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18</v>
      </c>
      <c r="S35" s="45"/>
      <c r="T35" s="45">
        <f t="shared" si="3"/>
        <v>18</v>
      </c>
      <c r="U35" s="33" t="str">
        <f t="shared" si="4"/>
        <v>-</v>
      </c>
      <c r="V35" s="46" t="s">
        <v>783</v>
      </c>
    </row>
    <row r="36" customHeight="1" spans="2:22">
      <c r="B36" s="299"/>
      <c r="C36" s="7" t="s">
        <v>890</v>
      </c>
      <c r="D36" s="8" t="s">
        <v>891</v>
      </c>
      <c r="E36" s="8" t="s">
        <v>24</v>
      </c>
      <c r="F36" s="9" t="s">
        <v>847</v>
      </c>
      <c r="G36" s="10" t="s">
        <v>892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9</v>
      </c>
      <c r="S36" s="45"/>
      <c r="T36" s="45">
        <f t="shared" si="3"/>
        <v>9</v>
      </c>
      <c r="U36" s="33" t="str">
        <f t="shared" si="4"/>
        <v>-</v>
      </c>
      <c r="V36" s="46" t="s">
        <v>783</v>
      </c>
    </row>
    <row r="37" customHeight="1" spans="2:22">
      <c r="B37" s="299"/>
      <c r="C37" s="7" t="s">
        <v>893</v>
      </c>
      <c r="D37" s="8" t="s">
        <v>894</v>
      </c>
      <c r="E37" s="8" t="s">
        <v>31</v>
      </c>
      <c r="F37" s="9" t="s">
        <v>847</v>
      </c>
      <c r="G37" s="10" t="s">
        <v>895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/>
      <c r="P37" s="33">
        <v>1</v>
      </c>
      <c r="Q37" s="43">
        <v>0.02</v>
      </c>
      <c r="R37" s="44">
        <f t="shared" si="5"/>
        <v>12</v>
      </c>
      <c r="S37" s="45"/>
      <c r="T37" s="45">
        <f t="shared" si="3"/>
        <v>12</v>
      </c>
      <c r="U37" s="33">
        <f t="shared" si="4"/>
        <v>4200</v>
      </c>
      <c r="V37" s="46" t="s">
        <v>783</v>
      </c>
    </row>
    <row r="38" customHeight="1" spans="2:22">
      <c r="B38" s="299"/>
      <c r="C38" s="7" t="s">
        <v>896</v>
      </c>
      <c r="D38" s="8" t="s">
        <v>897</v>
      </c>
      <c r="E38" s="8" t="s">
        <v>38</v>
      </c>
      <c r="F38" s="9" t="s">
        <v>807</v>
      </c>
      <c r="G38" s="10" t="s">
        <v>898</v>
      </c>
      <c r="H38" s="11">
        <v>398</v>
      </c>
      <c r="I38" s="31"/>
      <c r="J38" s="32">
        <v>4</v>
      </c>
      <c r="K38" s="33">
        <v>5</v>
      </c>
      <c r="L38" s="33"/>
      <c r="M38" s="33"/>
      <c r="N38" s="33"/>
      <c r="O38" s="33"/>
      <c r="P38" s="33"/>
      <c r="Q38" s="43"/>
      <c r="R38" s="44">
        <f t="shared" si="5"/>
        <v>4</v>
      </c>
      <c r="S38" s="45"/>
      <c r="T38" s="45">
        <f t="shared" si="3"/>
        <v>4</v>
      </c>
      <c r="U38" s="33" t="str">
        <f t="shared" si="4"/>
        <v>-</v>
      </c>
      <c r="V38" s="46" t="s">
        <v>783</v>
      </c>
    </row>
    <row r="39" customHeight="1" spans="2:22">
      <c r="B39" s="299"/>
      <c r="C39" s="7" t="s">
        <v>899</v>
      </c>
      <c r="D39" s="8" t="s">
        <v>900</v>
      </c>
      <c r="E39" s="8" t="s">
        <v>24</v>
      </c>
      <c r="F39" s="9" t="s">
        <v>807</v>
      </c>
      <c r="G39" s="10" t="s">
        <v>901</v>
      </c>
      <c r="H39" s="11">
        <v>398</v>
      </c>
      <c r="I39" s="31"/>
      <c r="J39" s="32">
        <v>8</v>
      </c>
      <c r="K39" s="33">
        <v>9</v>
      </c>
      <c r="L39" s="33"/>
      <c r="M39" s="33"/>
      <c r="N39" s="33"/>
      <c r="O39" s="33"/>
      <c r="P39" s="33"/>
      <c r="Q39" s="43"/>
      <c r="R39" s="44">
        <f t="shared" si="5"/>
        <v>8</v>
      </c>
      <c r="S39" s="45"/>
      <c r="T39" s="45">
        <f t="shared" si="3"/>
        <v>8</v>
      </c>
      <c r="U39" s="33" t="str">
        <f t="shared" si="4"/>
        <v>-</v>
      </c>
      <c r="V39" s="46" t="s">
        <v>783</v>
      </c>
    </row>
    <row r="40" customHeight="1" spans="2:22">
      <c r="B40" s="299"/>
      <c r="C40" s="7" t="s">
        <v>902</v>
      </c>
      <c r="D40" s="8" t="s">
        <v>903</v>
      </c>
      <c r="E40" s="8" t="s">
        <v>38</v>
      </c>
      <c r="F40" s="9" t="s">
        <v>904</v>
      </c>
      <c r="G40" s="10" t="s">
        <v>905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783</v>
      </c>
    </row>
    <row r="41" customHeight="1" spans="2:22">
      <c r="B41" s="299"/>
      <c r="C41" s="7" t="s">
        <v>906</v>
      </c>
      <c r="D41" s="8" t="s">
        <v>907</v>
      </c>
      <c r="E41" s="8" t="s">
        <v>153</v>
      </c>
      <c r="F41" s="9" t="s">
        <v>904</v>
      </c>
      <c r="G41" s="10" t="s">
        <v>908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783</v>
      </c>
    </row>
    <row r="42" customHeight="1" spans="2:22">
      <c r="B42" s="299"/>
      <c r="C42" s="7" t="s">
        <v>909</v>
      </c>
      <c r="D42" s="8" t="s">
        <v>910</v>
      </c>
      <c r="E42" s="8" t="s">
        <v>873</v>
      </c>
      <c r="F42" s="9" t="s">
        <v>904</v>
      </c>
      <c r="G42" s="10" t="s">
        <v>911</v>
      </c>
      <c r="H42" s="11">
        <v>458</v>
      </c>
      <c r="I42" s="31"/>
      <c r="J42" s="32">
        <v>29</v>
      </c>
      <c r="K42" s="33"/>
      <c r="L42" s="33"/>
      <c r="M42" s="33"/>
      <c r="N42" s="33"/>
      <c r="O42" s="33">
        <v>1</v>
      </c>
      <c r="P42" s="33">
        <v>1</v>
      </c>
      <c r="Q42" s="43">
        <v>0.05</v>
      </c>
      <c r="R42" s="44">
        <f t="shared" si="5"/>
        <v>29</v>
      </c>
      <c r="S42" s="45"/>
      <c r="T42" s="45">
        <f t="shared" si="3"/>
        <v>29</v>
      </c>
      <c r="U42" s="33">
        <f t="shared" si="4"/>
        <v>4060</v>
      </c>
      <c r="V42" s="46" t="s">
        <v>783</v>
      </c>
    </row>
    <row r="43" customHeight="1" spans="2:22">
      <c r="B43" s="299"/>
      <c r="C43" s="7" t="s">
        <v>912</v>
      </c>
      <c r="D43" s="8" t="s">
        <v>913</v>
      </c>
      <c r="E43" s="8" t="s">
        <v>24</v>
      </c>
      <c r="F43" s="9" t="s">
        <v>904</v>
      </c>
      <c r="G43" s="10" t="s">
        <v>914</v>
      </c>
      <c r="H43" s="11">
        <v>458</v>
      </c>
      <c r="I43" s="31"/>
      <c r="J43" s="32">
        <v>38</v>
      </c>
      <c r="K43" s="33"/>
      <c r="L43" s="33"/>
      <c r="M43" s="33"/>
      <c r="N43" s="33"/>
      <c r="O43" s="33">
        <v>2</v>
      </c>
      <c r="P43" s="33">
        <v>2</v>
      </c>
      <c r="Q43" s="43">
        <v>0.1</v>
      </c>
      <c r="R43" s="44">
        <f t="shared" si="5"/>
        <v>38</v>
      </c>
      <c r="S43" s="45"/>
      <c r="T43" s="45">
        <f t="shared" si="3"/>
        <v>38</v>
      </c>
      <c r="U43" s="33">
        <f t="shared" si="4"/>
        <v>2660</v>
      </c>
      <c r="V43" s="46" t="s">
        <v>783</v>
      </c>
    </row>
    <row r="44" customHeight="1" spans="2:22">
      <c r="B44" s="299"/>
      <c r="C44" s="7" t="s">
        <v>915</v>
      </c>
      <c r="D44" s="8" t="s">
        <v>916</v>
      </c>
      <c r="E44" s="8" t="s">
        <v>31</v>
      </c>
      <c r="F44" s="9" t="s">
        <v>904</v>
      </c>
      <c r="G44" s="10" t="s">
        <v>917</v>
      </c>
      <c r="H44" s="11">
        <v>458</v>
      </c>
      <c r="I44" s="31"/>
      <c r="J44" s="32">
        <v>29</v>
      </c>
      <c r="K44" s="33"/>
      <c r="L44" s="33"/>
      <c r="M44" s="33"/>
      <c r="N44" s="33"/>
      <c r="O44" s="33">
        <v>1</v>
      </c>
      <c r="P44" s="33">
        <v>1</v>
      </c>
      <c r="Q44" s="43">
        <v>0.05</v>
      </c>
      <c r="R44" s="44">
        <f t="shared" si="5"/>
        <v>29</v>
      </c>
      <c r="S44" s="45"/>
      <c r="T44" s="45">
        <f t="shared" si="3"/>
        <v>29</v>
      </c>
      <c r="U44" s="33">
        <f t="shared" si="4"/>
        <v>4060</v>
      </c>
      <c r="V44" s="46" t="s">
        <v>783</v>
      </c>
    </row>
    <row r="45" customHeight="1" spans="2:22">
      <c r="B45" s="299"/>
      <c r="C45" s="7" t="s">
        <v>918</v>
      </c>
      <c r="D45" s="8" t="s">
        <v>919</v>
      </c>
      <c r="E45" s="8" t="s">
        <v>38</v>
      </c>
      <c r="F45" s="9" t="s">
        <v>920</v>
      </c>
      <c r="G45" s="10" t="s">
        <v>921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783</v>
      </c>
    </row>
    <row r="46" customHeight="1" spans="2:22">
      <c r="B46" s="299"/>
      <c r="C46" s="7" t="s">
        <v>922</v>
      </c>
      <c r="D46" s="8" t="s">
        <v>923</v>
      </c>
      <c r="E46" s="8" t="s">
        <v>153</v>
      </c>
      <c r="F46" s="9" t="s">
        <v>920</v>
      </c>
      <c r="G46" s="10" t="s">
        <v>924</v>
      </c>
      <c r="H46" s="11">
        <v>458</v>
      </c>
      <c r="I46" s="31"/>
      <c r="J46" s="32">
        <v>39</v>
      </c>
      <c r="K46" s="33"/>
      <c r="L46" s="33"/>
      <c r="M46" s="33"/>
      <c r="N46" s="33"/>
      <c r="O46" s="33">
        <v>1</v>
      </c>
      <c r="P46" s="33">
        <v>1</v>
      </c>
      <c r="Q46" s="43">
        <v>0.05</v>
      </c>
      <c r="R46" s="44">
        <f t="shared" si="5"/>
        <v>39</v>
      </c>
      <c r="S46" s="45"/>
      <c r="T46" s="45">
        <f t="shared" si="3"/>
        <v>39</v>
      </c>
      <c r="U46" s="33">
        <f t="shared" si="4"/>
        <v>5460</v>
      </c>
      <c r="V46" s="46" t="s">
        <v>783</v>
      </c>
    </row>
    <row r="47" customHeight="1" spans="2:22">
      <c r="B47" s="299"/>
      <c r="C47" s="7" t="s">
        <v>925</v>
      </c>
      <c r="D47" s="8" t="s">
        <v>926</v>
      </c>
      <c r="E47" s="8" t="s">
        <v>873</v>
      </c>
      <c r="F47" s="9" t="s">
        <v>920</v>
      </c>
      <c r="G47" s="10" t="s">
        <v>927</v>
      </c>
      <c r="H47" s="11">
        <v>458</v>
      </c>
      <c r="I47" s="31"/>
      <c r="J47" s="32">
        <v>40</v>
      </c>
      <c r="K47" s="33"/>
      <c r="L47" s="33"/>
      <c r="M47" s="33"/>
      <c r="N47" s="33"/>
      <c r="O47" s="33"/>
      <c r="P47" s="33"/>
      <c r="Q47" s="43"/>
      <c r="R47" s="44">
        <f t="shared" si="5"/>
        <v>40</v>
      </c>
      <c r="S47" s="45"/>
      <c r="T47" s="45">
        <f t="shared" si="3"/>
        <v>40</v>
      </c>
      <c r="U47" s="33" t="str">
        <f t="shared" si="4"/>
        <v>-</v>
      </c>
      <c r="V47" s="46" t="s">
        <v>783</v>
      </c>
    </row>
    <row r="48" customHeight="1" spans="2:22">
      <c r="B48" s="299"/>
      <c r="C48" s="7" t="s">
        <v>928</v>
      </c>
      <c r="D48" s="8" t="s">
        <v>929</v>
      </c>
      <c r="E48" s="8" t="s">
        <v>24</v>
      </c>
      <c r="F48" s="9" t="s">
        <v>920</v>
      </c>
      <c r="G48" s="10" t="s">
        <v>930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783</v>
      </c>
    </row>
    <row r="49" customHeight="1" spans="2:22">
      <c r="B49" s="300"/>
      <c r="C49" s="301" t="s">
        <v>931</v>
      </c>
      <c r="D49" s="302" t="s">
        <v>932</v>
      </c>
      <c r="E49" s="302" t="s">
        <v>31</v>
      </c>
      <c r="F49" s="303" t="s">
        <v>920</v>
      </c>
      <c r="G49" s="304" t="s">
        <v>933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783</v>
      </c>
    </row>
    <row r="50" customHeight="1" spans="2:22">
      <c r="B50" s="293"/>
      <c r="C50" s="294" t="s">
        <v>934</v>
      </c>
      <c r="D50" s="295" t="s">
        <v>935</v>
      </c>
      <c r="E50" s="295" t="s">
        <v>145</v>
      </c>
      <c r="F50" s="296" t="s">
        <v>826</v>
      </c>
      <c r="G50" s="297" t="s">
        <v>936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783</v>
      </c>
    </row>
    <row r="51" customHeight="1" spans="2:22">
      <c r="B51" s="299"/>
      <c r="C51" s="7" t="s">
        <v>937</v>
      </c>
      <c r="D51" s="8" t="s">
        <v>938</v>
      </c>
      <c r="E51" s="8" t="s">
        <v>145</v>
      </c>
      <c r="F51" s="308" t="s">
        <v>830</v>
      </c>
      <c r="G51" s="10" t="s">
        <v>939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783</v>
      </c>
    </row>
    <row r="52" customHeight="1" spans="2:22">
      <c r="B52" s="299"/>
      <c r="C52" s="7" t="s">
        <v>940</v>
      </c>
      <c r="D52" s="8" t="s">
        <v>941</v>
      </c>
      <c r="E52" s="8" t="s">
        <v>145</v>
      </c>
      <c r="F52" s="308" t="s">
        <v>834</v>
      </c>
      <c r="G52" s="10" t="s">
        <v>942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783</v>
      </c>
    </row>
    <row r="53" customHeight="1" spans="2:22">
      <c r="B53" s="300"/>
      <c r="C53" s="301" t="s">
        <v>943</v>
      </c>
      <c r="D53" s="302" t="s">
        <v>944</v>
      </c>
      <c r="E53" s="302" t="s">
        <v>945</v>
      </c>
      <c r="F53" s="303" t="s">
        <v>946</v>
      </c>
      <c r="G53" s="304" t="s">
        <v>947</v>
      </c>
      <c r="H53" s="26">
        <v>398</v>
      </c>
      <c r="I53" s="37"/>
      <c r="J53" s="38">
        <v>1</v>
      </c>
      <c r="K53" s="39"/>
      <c r="L53" s="39"/>
      <c r="M53" s="39"/>
      <c r="N53" s="39">
        <v>1</v>
      </c>
      <c r="O53" s="39">
        <v>1</v>
      </c>
      <c r="P53" s="39">
        <v>2</v>
      </c>
      <c r="Q53" s="48">
        <v>0.14</v>
      </c>
      <c r="R53" s="334">
        <f t="shared" si="5"/>
        <v>1</v>
      </c>
      <c r="S53" s="50"/>
      <c r="T53" s="50">
        <f t="shared" si="3"/>
        <v>1</v>
      </c>
      <c r="U53" s="39">
        <f t="shared" si="4"/>
        <v>50</v>
      </c>
      <c r="V53" s="51" t="s">
        <v>783</v>
      </c>
    </row>
    <row r="54" customHeight="1" spans="2:22">
      <c r="B54" s="311"/>
      <c r="C54" s="306" t="s">
        <v>948</v>
      </c>
      <c r="D54" s="307" t="s">
        <v>949</v>
      </c>
      <c r="E54" s="307"/>
      <c r="F54" s="308" t="s">
        <v>807</v>
      </c>
      <c r="G54" s="309" t="s">
        <v>950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783</v>
      </c>
    </row>
    <row r="55" customHeight="1" spans="2:22">
      <c r="B55" s="299"/>
      <c r="C55" s="7" t="s">
        <v>951</v>
      </c>
      <c r="D55" s="8" t="s">
        <v>952</v>
      </c>
      <c r="E55" s="8"/>
      <c r="F55" s="9" t="s">
        <v>847</v>
      </c>
      <c r="G55" s="10" t="s">
        <v>953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783</v>
      </c>
    </row>
    <row r="56" customHeight="1" spans="2:22">
      <c r="B56" s="299"/>
      <c r="C56" s="7" t="s">
        <v>954</v>
      </c>
      <c r="D56" s="8" t="s">
        <v>955</v>
      </c>
      <c r="E56" s="8"/>
      <c r="F56" s="9" t="s">
        <v>857</v>
      </c>
      <c r="G56" s="10" t="s">
        <v>956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783</v>
      </c>
    </row>
    <row r="57" customHeight="1" spans="2:22">
      <c r="B57" s="299"/>
      <c r="C57" s="7" t="s">
        <v>957</v>
      </c>
      <c r="D57" s="8" t="s">
        <v>958</v>
      </c>
      <c r="E57" s="8"/>
      <c r="F57" s="9" t="s">
        <v>819</v>
      </c>
      <c r="G57" s="10" t="s">
        <v>959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783</v>
      </c>
    </row>
    <row r="58" customHeight="1" spans="2:22">
      <c r="B58" s="300"/>
      <c r="C58" s="301" t="s">
        <v>960</v>
      </c>
      <c r="D58" s="302" t="s">
        <v>961</v>
      </c>
      <c r="E58" s="302"/>
      <c r="F58" s="303" t="s">
        <v>847</v>
      </c>
      <c r="G58" s="304" t="s">
        <v>962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783</v>
      </c>
    </row>
    <row r="59" customHeight="1" spans="2:22">
      <c r="B59" s="312"/>
      <c r="C59" s="313" t="s">
        <v>963</v>
      </c>
      <c r="D59" s="314" t="s">
        <v>964</v>
      </c>
      <c r="E59" s="314"/>
      <c r="F59" s="315" t="s">
        <v>965</v>
      </c>
      <c r="G59" s="316" t="s">
        <v>966</v>
      </c>
      <c r="H59" s="317">
        <v>298</v>
      </c>
      <c r="I59" s="324"/>
      <c r="J59" s="325">
        <v>45</v>
      </c>
      <c r="K59" s="326"/>
      <c r="L59" s="326"/>
      <c r="M59" s="326">
        <v>1</v>
      </c>
      <c r="N59" s="326">
        <v>2</v>
      </c>
      <c r="O59" s="326">
        <v>4</v>
      </c>
      <c r="P59" s="326">
        <v>6</v>
      </c>
      <c r="Q59" s="339">
        <v>0.52</v>
      </c>
      <c r="R59" s="340">
        <f t="shared" si="5"/>
        <v>45</v>
      </c>
      <c r="S59" s="341"/>
      <c r="T59" s="341">
        <f t="shared" si="6"/>
        <v>45</v>
      </c>
      <c r="U59" s="326">
        <f t="shared" si="7"/>
        <v>605.769230769231</v>
      </c>
      <c r="V59" s="342" t="s">
        <v>783</v>
      </c>
    </row>
    <row r="60" customHeight="1" spans="2:22">
      <c r="B60" s="293"/>
      <c r="C60" s="294" t="s">
        <v>967</v>
      </c>
      <c r="D60" s="295" t="s">
        <v>968</v>
      </c>
      <c r="E60" s="295"/>
      <c r="F60" s="296" t="s">
        <v>969</v>
      </c>
      <c r="G60" s="297" t="s">
        <v>970</v>
      </c>
      <c r="H60" s="298">
        <v>318</v>
      </c>
      <c r="I60" s="318"/>
      <c r="J60" s="319">
        <v>1</v>
      </c>
      <c r="K60" s="320"/>
      <c r="L60" s="320"/>
      <c r="M60" s="320"/>
      <c r="N60" s="320">
        <v>8</v>
      </c>
      <c r="O60" s="320">
        <v>15</v>
      </c>
      <c r="P60" s="320">
        <v>17</v>
      </c>
      <c r="Q60" s="330">
        <v>1.35</v>
      </c>
      <c r="R60" s="331">
        <f t="shared" si="5"/>
        <v>1</v>
      </c>
      <c r="S60" s="332"/>
      <c r="T60" s="332">
        <f t="shared" si="6"/>
        <v>1</v>
      </c>
      <c r="U60" s="320">
        <f t="shared" si="7"/>
        <v>5.18518518518519</v>
      </c>
      <c r="V60" s="333" t="s">
        <v>783</v>
      </c>
    </row>
    <row r="61" customHeight="1" spans="2:22">
      <c r="B61" s="299"/>
      <c r="C61" s="7" t="s">
        <v>971</v>
      </c>
      <c r="D61" s="8" t="s">
        <v>972</v>
      </c>
      <c r="E61" s="8"/>
      <c r="F61" s="9" t="s">
        <v>904</v>
      </c>
      <c r="G61" s="10" t="s">
        <v>973</v>
      </c>
      <c r="H61" s="11">
        <v>348</v>
      </c>
      <c r="I61" s="31"/>
      <c r="J61" s="32">
        <v>28</v>
      </c>
      <c r="K61" s="33"/>
      <c r="L61" s="33"/>
      <c r="M61" s="33"/>
      <c r="N61" s="33">
        <v>2</v>
      </c>
      <c r="O61" s="33">
        <v>3</v>
      </c>
      <c r="P61" s="33">
        <v>4</v>
      </c>
      <c r="Q61" s="43">
        <v>0.31</v>
      </c>
      <c r="R61" s="44">
        <f t="shared" si="5"/>
        <v>28</v>
      </c>
      <c r="S61" s="45"/>
      <c r="T61" s="45">
        <f t="shared" si="6"/>
        <v>28</v>
      </c>
      <c r="U61" s="33">
        <f t="shared" si="7"/>
        <v>632.258064516129</v>
      </c>
      <c r="V61" s="46" t="s">
        <v>783</v>
      </c>
    </row>
    <row r="62" customHeight="1" spans="2:22">
      <c r="B62" s="299"/>
      <c r="C62" s="7" t="s">
        <v>974</v>
      </c>
      <c r="D62" s="8" t="s">
        <v>975</v>
      </c>
      <c r="E62" s="8"/>
      <c r="F62" s="9" t="s">
        <v>920</v>
      </c>
      <c r="G62" s="10" t="s">
        <v>976</v>
      </c>
      <c r="H62" s="11">
        <v>348</v>
      </c>
      <c r="I62" s="31"/>
      <c r="J62" s="32">
        <v>29</v>
      </c>
      <c r="K62" s="33"/>
      <c r="L62" s="33"/>
      <c r="M62" s="33"/>
      <c r="N62" s="33"/>
      <c r="O62" s="33"/>
      <c r="P62" s="33">
        <v>1</v>
      </c>
      <c r="Q62" s="43">
        <v>0.02</v>
      </c>
      <c r="R62" s="44">
        <f t="shared" si="5"/>
        <v>29</v>
      </c>
      <c r="S62" s="45"/>
      <c r="T62" s="45">
        <f t="shared" si="6"/>
        <v>29</v>
      </c>
      <c r="U62" s="33">
        <f t="shared" si="7"/>
        <v>10150</v>
      </c>
      <c r="V62" s="46" t="s">
        <v>783</v>
      </c>
    </row>
    <row r="63" customHeight="1" spans="2:22">
      <c r="B63" s="299"/>
      <c r="C63" s="7" t="s">
        <v>977</v>
      </c>
      <c r="D63" s="8" t="s">
        <v>978</v>
      </c>
      <c r="E63" s="8"/>
      <c r="F63" s="9" t="s">
        <v>979</v>
      </c>
      <c r="G63" s="10" t="s">
        <v>980</v>
      </c>
      <c r="H63" s="11">
        <v>318</v>
      </c>
      <c r="I63" s="31"/>
      <c r="J63" s="32">
        <v>38</v>
      </c>
      <c r="K63" s="33"/>
      <c r="L63" s="33"/>
      <c r="M63" s="33"/>
      <c r="N63" s="33">
        <v>2</v>
      </c>
      <c r="O63" s="33">
        <v>2</v>
      </c>
      <c r="P63" s="33">
        <v>2</v>
      </c>
      <c r="Q63" s="43">
        <v>0.24</v>
      </c>
      <c r="R63" s="44">
        <f t="shared" si="5"/>
        <v>38</v>
      </c>
      <c r="S63" s="45"/>
      <c r="T63" s="45">
        <f t="shared" si="6"/>
        <v>38</v>
      </c>
      <c r="U63" s="33">
        <f t="shared" si="7"/>
        <v>1108.33333333333</v>
      </c>
      <c r="V63" s="46" t="s">
        <v>783</v>
      </c>
    </row>
    <row r="64" customHeight="1" spans="2:22">
      <c r="B64" s="299"/>
      <c r="C64" s="7" t="s">
        <v>981</v>
      </c>
      <c r="D64" s="8" t="s">
        <v>982</v>
      </c>
      <c r="E64" s="8"/>
      <c r="F64" s="9" t="s">
        <v>983</v>
      </c>
      <c r="G64" s="10" t="s">
        <v>984</v>
      </c>
      <c r="H64" s="11">
        <v>318</v>
      </c>
      <c r="I64" s="31"/>
      <c r="J64" s="32">
        <v>40</v>
      </c>
      <c r="K64" s="33"/>
      <c r="L64" s="33"/>
      <c r="M64" s="33"/>
      <c r="N64" s="33">
        <v>2</v>
      </c>
      <c r="O64" s="33">
        <v>6</v>
      </c>
      <c r="P64" s="33">
        <v>7</v>
      </c>
      <c r="Q64" s="43">
        <v>0.46</v>
      </c>
      <c r="R64" s="44">
        <f t="shared" si="5"/>
        <v>40</v>
      </c>
      <c r="S64" s="45"/>
      <c r="T64" s="45">
        <f t="shared" si="6"/>
        <v>40</v>
      </c>
      <c r="U64" s="33">
        <f t="shared" si="7"/>
        <v>608.695652173913</v>
      </c>
      <c r="V64" s="46" t="s">
        <v>783</v>
      </c>
    </row>
    <row r="65" customHeight="1" spans="2:22">
      <c r="B65" s="300"/>
      <c r="C65" s="301" t="s">
        <v>985</v>
      </c>
      <c r="D65" s="302" t="s">
        <v>986</v>
      </c>
      <c r="E65" s="302"/>
      <c r="F65" s="303" t="s">
        <v>987</v>
      </c>
      <c r="G65" s="304" t="s">
        <v>988</v>
      </c>
      <c r="H65" s="26">
        <v>298</v>
      </c>
      <c r="I65" s="37"/>
      <c r="J65" s="38">
        <v>27</v>
      </c>
      <c r="K65" s="39"/>
      <c r="L65" s="39"/>
      <c r="M65" s="39"/>
      <c r="N65" s="39">
        <v>3</v>
      </c>
      <c r="O65" s="39">
        <v>8</v>
      </c>
      <c r="P65" s="39">
        <v>17</v>
      </c>
      <c r="Q65" s="48">
        <v>0.75</v>
      </c>
      <c r="R65" s="334">
        <f t="shared" si="5"/>
        <v>27</v>
      </c>
      <c r="S65" s="50"/>
      <c r="T65" s="50">
        <f t="shared" si="6"/>
        <v>27</v>
      </c>
      <c r="U65" s="39">
        <f t="shared" si="7"/>
        <v>252</v>
      </c>
      <c r="V65" s="51" t="s">
        <v>783</v>
      </c>
    </row>
    <row r="66" customHeight="1" spans="2:22">
      <c r="B66" s="293"/>
      <c r="C66" s="294" t="s">
        <v>989</v>
      </c>
      <c r="D66" s="295" t="s">
        <v>990</v>
      </c>
      <c r="E66" s="295"/>
      <c r="F66" s="296" t="s">
        <v>991</v>
      </c>
      <c r="G66" s="297" t="s">
        <v>992</v>
      </c>
      <c r="H66" s="298">
        <v>298</v>
      </c>
      <c r="I66" s="318"/>
      <c r="J66" s="319"/>
      <c r="K66" s="320"/>
      <c r="L66" s="320"/>
      <c r="M66" s="320"/>
      <c r="N66" s="320">
        <v>2</v>
      </c>
      <c r="O66" s="320">
        <v>7</v>
      </c>
      <c r="P66" s="320">
        <v>18</v>
      </c>
      <c r="Q66" s="330">
        <v>0.67</v>
      </c>
      <c r="R66" s="331">
        <f t="shared" si="5"/>
        <v>0</v>
      </c>
      <c r="S66" s="332"/>
      <c r="T66" s="332">
        <f t="shared" si="6"/>
        <v>0</v>
      </c>
      <c r="U66" s="320">
        <f t="shared" si="7"/>
        <v>0</v>
      </c>
      <c r="V66" s="333" t="s">
        <v>783</v>
      </c>
    </row>
    <row r="67" customHeight="1" spans="2:22">
      <c r="B67" s="299"/>
      <c r="C67" s="7" t="s">
        <v>993</v>
      </c>
      <c r="D67" s="8" t="s">
        <v>994</v>
      </c>
      <c r="E67" s="8"/>
      <c r="F67" s="9" t="s">
        <v>995</v>
      </c>
      <c r="G67" s="10" t="s">
        <v>996</v>
      </c>
      <c r="H67" s="11">
        <v>298</v>
      </c>
      <c r="I67" s="31"/>
      <c r="J67" s="32">
        <v>96</v>
      </c>
      <c r="K67" s="33"/>
      <c r="L67" s="33"/>
      <c r="M67" s="33"/>
      <c r="N67" s="33">
        <v>2</v>
      </c>
      <c r="O67" s="33">
        <v>3</v>
      </c>
      <c r="P67" s="33">
        <v>4</v>
      </c>
      <c r="Q67" s="43">
        <v>0.31</v>
      </c>
      <c r="R67" s="44">
        <f t="shared" si="5"/>
        <v>96</v>
      </c>
      <c r="S67" s="45"/>
      <c r="T67" s="45">
        <f t="shared" si="6"/>
        <v>96</v>
      </c>
      <c r="U67" s="33">
        <f t="shared" si="7"/>
        <v>2167.74193548387</v>
      </c>
      <c r="V67" s="46" t="s">
        <v>783</v>
      </c>
    </row>
    <row r="68" customHeight="1" spans="2:22">
      <c r="B68" s="299"/>
      <c r="C68" s="7" t="s">
        <v>997</v>
      </c>
      <c r="D68" s="8" t="s">
        <v>998</v>
      </c>
      <c r="E68" s="8"/>
      <c r="F68" s="9" t="s">
        <v>999</v>
      </c>
      <c r="G68" s="10" t="s">
        <v>1000</v>
      </c>
      <c r="H68" s="11">
        <v>298</v>
      </c>
      <c r="I68" s="31"/>
      <c r="J68" s="32">
        <v>41</v>
      </c>
      <c r="K68" s="33"/>
      <c r="L68" s="33"/>
      <c r="M68" s="33">
        <v>1</v>
      </c>
      <c r="N68" s="33">
        <v>1</v>
      </c>
      <c r="O68" s="33">
        <v>2</v>
      </c>
      <c r="P68" s="33">
        <v>3</v>
      </c>
      <c r="Q68" s="43">
        <v>0.34</v>
      </c>
      <c r="R68" s="44">
        <f t="shared" ref="R68:R99" si="8">IF($A$1="补货",IF(V68="FBA",I68,J68)+K68+L68,IF(V68="FBA",I68,J68))</f>
        <v>41</v>
      </c>
      <c r="S68" s="45"/>
      <c r="T68" s="45">
        <f t="shared" si="6"/>
        <v>41</v>
      </c>
      <c r="U68" s="33">
        <f t="shared" si="7"/>
        <v>844.117647058823</v>
      </c>
      <c r="V68" s="46" t="s">
        <v>783</v>
      </c>
    </row>
    <row r="69" customHeight="1" spans="2:22">
      <c r="B69" s="299"/>
      <c r="C69" s="7" t="s">
        <v>1001</v>
      </c>
      <c r="D69" s="8" t="s">
        <v>1002</v>
      </c>
      <c r="E69" s="8"/>
      <c r="F69" s="9" t="s">
        <v>1003</v>
      </c>
      <c r="G69" s="10" t="s">
        <v>1004</v>
      </c>
      <c r="H69" s="11">
        <v>298</v>
      </c>
      <c r="I69" s="31"/>
      <c r="J69" s="32">
        <v>122</v>
      </c>
      <c r="K69" s="33"/>
      <c r="L69" s="33"/>
      <c r="M69" s="33">
        <v>1</v>
      </c>
      <c r="N69" s="33">
        <v>4</v>
      </c>
      <c r="O69" s="33">
        <v>9</v>
      </c>
      <c r="P69" s="33">
        <v>17</v>
      </c>
      <c r="Q69" s="43">
        <v>1.01</v>
      </c>
      <c r="R69" s="44">
        <f t="shared" si="8"/>
        <v>122</v>
      </c>
      <c r="S69" s="45"/>
      <c r="T69" s="45">
        <f t="shared" si="6"/>
        <v>122</v>
      </c>
      <c r="U69" s="33">
        <f t="shared" si="7"/>
        <v>845.544554455446</v>
      </c>
      <c r="V69" s="46" t="s">
        <v>783</v>
      </c>
    </row>
    <row r="70" customHeight="1" spans="2:22">
      <c r="B70" s="299"/>
      <c r="C70" s="7" t="s">
        <v>1005</v>
      </c>
      <c r="D70" s="8" t="s">
        <v>1006</v>
      </c>
      <c r="E70" s="8"/>
      <c r="F70" s="9" t="s">
        <v>1007</v>
      </c>
      <c r="G70" s="10" t="s">
        <v>1008</v>
      </c>
      <c r="H70" s="11">
        <v>298</v>
      </c>
      <c r="I70" s="31"/>
      <c r="J70" s="32">
        <v>78</v>
      </c>
      <c r="K70" s="33"/>
      <c r="L70" s="33"/>
      <c r="M70" s="33"/>
      <c r="N70" s="33">
        <v>3</v>
      </c>
      <c r="O70" s="33">
        <v>7</v>
      </c>
      <c r="P70" s="33">
        <v>8</v>
      </c>
      <c r="Q70" s="43">
        <v>0.58</v>
      </c>
      <c r="R70" s="44">
        <f t="shared" si="8"/>
        <v>78</v>
      </c>
      <c r="S70" s="45"/>
      <c r="T70" s="45">
        <f t="shared" si="6"/>
        <v>78</v>
      </c>
      <c r="U70" s="33">
        <f t="shared" si="7"/>
        <v>941.379310344828</v>
      </c>
      <c r="V70" s="46" t="s">
        <v>783</v>
      </c>
    </row>
    <row r="71" customHeight="1" spans="2:22">
      <c r="B71" s="300"/>
      <c r="C71" s="301" t="s">
        <v>1009</v>
      </c>
      <c r="D71" s="302" t="s">
        <v>1010</v>
      </c>
      <c r="E71" s="302"/>
      <c r="F71" s="303" t="s">
        <v>1011</v>
      </c>
      <c r="G71" s="304" t="s">
        <v>1012</v>
      </c>
      <c r="H71" s="26">
        <v>298</v>
      </c>
      <c r="I71" s="37"/>
      <c r="J71" s="38">
        <v>1</v>
      </c>
      <c r="K71" s="39"/>
      <c r="L71" s="39"/>
      <c r="M71" s="39"/>
      <c r="N71" s="39">
        <v>7</v>
      </c>
      <c r="O71" s="39">
        <v>17</v>
      </c>
      <c r="P71" s="39">
        <v>23</v>
      </c>
      <c r="Q71" s="48">
        <v>1.44</v>
      </c>
      <c r="R71" s="334">
        <f t="shared" si="8"/>
        <v>1</v>
      </c>
      <c r="S71" s="50"/>
      <c r="T71" s="50">
        <f t="shared" si="6"/>
        <v>1</v>
      </c>
      <c r="U71" s="39">
        <f t="shared" si="7"/>
        <v>4.86111111111111</v>
      </c>
      <c r="V71" s="51" t="s">
        <v>783</v>
      </c>
    </row>
    <row r="72" customHeight="1" spans="2:22">
      <c r="B72" s="293"/>
      <c r="C72" s="294" t="s">
        <v>1013</v>
      </c>
      <c r="D72" s="295" t="s">
        <v>1014</v>
      </c>
      <c r="E72" s="295" t="s">
        <v>1015</v>
      </c>
      <c r="F72" s="296" t="s">
        <v>815</v>
      </c>
      <c r="G72" s="297" t="s">
        <v>1016</v>
      </c>
      <c r="H72" s="298">
        <v>780</v>
      </c>
      <c r="I72" s="318"/>
      <c r="J72" s="319">
        <v>5</v>
      </c>
      <c r="K72" s="320"/>
      <c r="L72" s="320"/>
      <c r="M72" s="320"/>
      <c r="N72" s="320"/>
      <c r="O72" s="320"/>
      <c r="P72" s="320"/>
      <c r="Q72" s="330"/>
      <c r="R72" s="331">
        <f t="shared" si="8"/>
        <v>5</v>
      </c>
      <c r="S72" s="332"/>
      <c r="T72" s="332">
        <f t="shared" si="6"/>
        <v>5</v>
      </c>
      <c r="U72" s="320" t="str">
        <f t="shared" si="7"/>
        <v>-</v>
      </c>
      <c r="V72" s="333" t="s">
        <v>783</v>
      </c>
    </row>
    <row r="73" customHeight="1" spans="2:22">
      <c r="B73" s="299"/>
      <c r="C73" s="7" t="s">
        <v>1017</v>
      </c>
      <c r="D73" s="8" t="s">
        <v>1018</v>
      </c>
      <c r="E73" s="8" t="s">
        <v>145</v>
      </c>
      <c r="F73" s="9" t="s">
        <v>815</v>
      </c>
      <c r="G73" s="10" t="s">
        <v>1019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/>
      <c r="Q73" s="43"/>
      <c r="R73" s="44">
        <f t="shared" si="8"/>
        <v>5</v>
      </c>
      <c r="S73" s="45"/>
      <c r="T73" s="45">
        <f t="shared" si="6"/>
        <v>5</v>
      </c>
      <c r="U73" s="33" t="str">
        <f t="shared" si="7"/>
        <v>-</v>
      </c>
      <c r="V73" s="46" t="s">
        <v>783</v>
      </c>
    </row>
    <row r="74" customHeight="1" spans="2:22">
      <c r="B74" s="299"/>
      <c r="C74" s="7" t="s">
        <v>1020</v>
      </c>
      <c r="D74" s="8" t="s">
        <v>1021</v>
      </c>
      <c r="E74" s="8" t="s">
        <v>1015</v>
      </c>
      <c r="F74" s="9" t="s">
        <v>857</v>
      </c>
      <c r="G74" s="10" t="s">
        <v>1022</v>
      </c>
      <c r="H74" s="11">
        <v>780</v>
      </c>
      <c r="I74" s="31"/>
      <c r="J74" s="32">
        <v>5</v>
      </c>
      <c r="K74" s="33"/>
      <c r="L74" s="33"/>
      <c r="M74" s="33"/>
      <c r="N74" s="33">
        <v>1</v>
      </c>
      <c r="O74" s="33">
        <v>2</v>
      </c>
      <c r="P74" s="33">
        <v>2</v>
      </c>
      <c r="Q74" s="43">
        <v>0.17</v>
      </c>
      <c r="R74" s="44">
        <f t="shared" si="8"/>
        <v>5</v>
      </c>
      <c r="S74" s="45"/>
      <c r="T74" s="45">
        <f t="shared" si="6"/>
        <v>5</v>
      </c>
      <c r="U74" s="33">
        <f t="shared" si="7"/>
        <v>205.882352941176</v>
      </c>
      <c r="V74" s="46" t="s">
        <v>783</v>
      </c>
    </row>
    <row r="75" customHeight="1" spans="2:22">
      <c r="B75" s="299"/>
      <c r="C75" s="7" t="s">
        <v>1023</v>
      </c>
      <c r="D75" s="8" t="s">
        <v>1024</v>
      </c>
      <c r="E75" s="8" t="s">
        <v>145</v>
      </c>
      <c r="F75" s="9" t="s">
        <v>857</v>
      </c>
      <c r="G75" s="10" t="s">
        <v>1025</v>
      </c>
      <c r="H75" s="11">
        <v>780</v>
      </c>
      <c r="I75" s="31"/>
      <c r="J75" s="32">
        <v>4</v>
      </c>
      <c r="K75" s="33"/>
      <c r="L75" s="33"/>
      <c r="M75" s="33"/>
      <c r="N75" s="33">
        <v>1</v>
      </c>
      <c r="O75" s="33">
        <v>1</v>
      </c>
      <c r="P75" s="33">
        <v>1</v>
      </c>
      <c r="Q75" s="43">
        <v>0.12</v>
      </c>
      <c r="R75" s="44">
        <f t="shared" si="8"/>
        <v>4</v>
      </c>
      <c r="S75" s="45"/>
      <c r="T75" s="45">
        <f t="shared" si="6"/>
        <v>4</v>
      </c>
      <c r="U75" s="33">
        <f t="shared" si="7"/>
        <v>233.333333333333</v>
      </c>
      <c r="V75" s="46" t="s">
        <v>783</v>
      </c>
    </row>
    <row r="76" customHeight="1" spans="2:22">
      <c r="B76" s="299"/>
      <c r="C76" s="7" t="s">
        <v>1026</v>
      </c>
      <c r="D76" s="8" t="s">
        <v>1027</v>
      </c>
      <c r="E76" s="8" t="s">
        <v>1015</v>
      </c>
      <c r="F76" s="9" t="s">
        <v>819</v>
      </c>
      <c r="G76" s="10" t="s">
        <v>1028</v>
      </c>
      <c r="H76" s="11">
        <v>780</v>
      </c>
      <c r="I76" s="31"/>
      <c r="J76" s="32">
        <v>5</v>
      </c>
      <c r="K76" s="33"/>
      <c r="L76" s="33"/>
      <c r="M76" s="33"/>
      <c r="N76" s="33">
        <v>1</v>
      </c>
      <c r="O76" s="33">
        <v>1</v>
      </c>
      <c r="P76" s="33">
        <v>1</v>
      </c>
      <c r="Q76" s="43">
        <v>0.12</v>
      </c>
      <c r="R76" s="44">
        <f t="shared" si="8"/>
        <v>5</v>
      </c>
      <c r="S76" s="45"/>
      <c r="T76" s="45">
        <f t="shared" si="6"/>
        <v>5</v>
      </c>
      <c r="U76" s="33">
        <f t="shared" si="7"/>
        <v>291.666666666667</v>
      </c>
      <c r="V76" s="46" t="s">
        <v>783</v>
      </c>
    </row>
    <row r="77" customHeight="1" spans="2:22">
      <c r="B77" s="299"/>
      <c r="C77" s="7" t="s">
        <v>1029</v>
      </c>
      <c r="D77" s="8" t="s">
        <v>1030</v>
      </c>
      <c r="E77" s="8" t="s">
        <v>145</v>
      </c>
      <c r="F77" s="9" t="s">
        <v>819</v>
      </c>
      <c r="G77" s="10" t="s">
        <v>1031</v>
      </c>
      <c r="H77" s="11">
        <v>780</v>
      </c>
      <c r="I77" s="31"/>
      <c r="J77" s="32">
        <v>5</v>
      </c>
      <c r="K77" s="33"/>
      <c r="L77" s="33"/>
      <c r="M77" s="33"/>
      <c r="N77" s="33"/>
      <c r="O77" s="33"/>
      <c r="P77" s="33"/>
      <c r="Q77" s="43"/>
      <c r="R77" s="44">
        <f t="shared" si="8"/>
        <v>5</v>
      </c>
      <c r="S77" s="45"/>
      <c r="T77" s="45">
        <f t="shared" si="6"/>
        <v>5</v>
      </c>
      <c r="U77" s="33" t="str">
        <f t="shared" si="7"/>
        <v>-</v>
      </c>
      <c r="V77" s="46" t="s">
        <v>783</v>
      </c>
    </row>
    <row r="78" customHeight="1" spans="2:22">
      <c r="B78" s="299"/>
      <c r="C78" s="7" t="s">
        <v>1032</v>
      </c>
      <c r="D78" s="8" t="s">
        <v>1033</v>
      </c>
      <c r="E78" s="8" t="s">
        <v>1015</v>
      </c>
      <c r="F78" s="9" t="s">
        <v>847</v>
      </c>
      <c r="G78" s="10" t="s">
        <v>1034</v>
      </c>
      <c r="H78" s="11">
        <v>780</v>
      </c>
      <c r="I78" s="31"/>
      <c r="J78" s="32">
        <v>5</v>
      </c>
      <c r="K78" s="33"/>
      <c r="L78" s="33"/>
      <c r="M78" s="33"/>
      <c r="N78" s="33"/>
      <c r="O78" s="33"/>
      <c r="P78" s="33"/>
      <c r="Q78" s="43"/>
      <c r="R78" s="44">
        <f t="shared" si="8"/>
        <v>5</v>
      </c>
      <c r="S78" s="45"/>
      <c r="T78" s="45">
        <f t="shared" si="6"/>
        <v>5</v>
      </c>
      <c r="U78" s="33" t="str">
        <f t="shared" si="7"/>
        <v>-</v>
      </c>
      <c r="V78" s="46" t="s">
        <v>783</v>
      </c>
    </row>
    <row r="79" customHeight="1" spans="2:22">
      <c r="B79" s="300"/>
      <c r="C79" s="301" t="s">
        <v>1035</v>
      </c>
      <c r="D79" s="302" t="s">
        <v>1036</v>
      </c>
      <c r="E79" s="302" t="s">
        <v>145</v>
      </c>
      <c r="F79" s="303" t="s">
        <v>847</v>
      </c>
      <c r="G79" s="304" t="s">
        <v>1037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783</v>
      </c>
    </row>
    <row r="80" customHeight="1" spans="2:22">
      <c r="B80" s="293"/>
      <c r="C80" s="294" t="s">
        <v>1038</v>
      </c>
      <c r="D80" s="295" t="s">
        <v>1039</v>
      </c>
      <c r="E80" s="295" t="s">
        <v>24</v>
      </c>
      <c r="F80" s="296"/>
      <c r="G80" s="297" t="s">
        <v>1040</v>
      </c>
      <c r="H80" s="298">
        <v>780</v>
      </c>
      <c r="I80" s="318"/>
      <c r="J80" s="319">
        <v>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5</v>
      </c>
      <c r="S80" s="332"/>
      <c r="T80" s="332">
        <f t="shared" si="6"/>
        <v>5</v>
      </c>
      <c r="U80" s="320" t="str">
        <f t="shared" si="7"/>
        <v>-</v>
      </c>
      <c r="V80" s="333" t="s">
        <v>783</v>
      </c>
    </row>
    <row r="81" customHeight="1" spans="2:22">
      <c r="B81" s="299"/>
      <c r="C81" s="7" t="s">
        <v>1041</v>
      </c>
      <c r="D81" s="8" t="s">
        <v>1042</v>
      </c>
      <c r="E81" s="8" t="s">
        <v>145</v>
      </c>
      <c r="F81" s="9"/>
      <c r="G81" s="10" t="s">
        <v>1043</v>
      </c>
      <c r="H81" s="11">
        <v>780</v>
      </c>
      <c r="I81" s="31"/>
      <c r="J81" s="32">
        <v>5</v>
      </c>
      <c r="K81" s="33">
        <v>14</v>
      </c>
      <c r="L81" s="33"/>
      <c r="M81" s="33"/>
      <c r="N81" s="33"/>
      <c r="O81" s="33">
        <v>1</v>
      </c>
      <c r="P81" s="33">
        <v>2</v>
      </c>
      <c r="Q81" s="43">
        <v>0.07</v>
      </c>
      <c r="R81" s="44">
        <f t="shared" si="8"/>
        <v>5</v>
      </c>
      <c r="S81" s="45"/>
      <c r="T81" s="45">
        <f t="shared" si="6"/>
        <v>5</v>
      </c>
      <c r="U81" s="33">
        <f t="shared" si="7"/>
        <v>500</v>
      </c>
      <c r="V81" s="46" t="s">
        <v>783</v>
      </c>
    </row>
    <row r="82" customHeight="1" spans="2:22">
      <c r="B82" s="299"/>
      <c r="C82" s="7" t="s">
        <v>1044</v>
      </c>
      <c r="D82" s="8" t="s">
        <v>1045</v>
      </c>
      <c r="E82" s="8" t="s">
        <v>31</v>
      </c>
      <c r="F82" s="9"/>
      <c r="G82" s="10" t="s">
        <v>1046</v>
      </c>
      <c r="H82" s="11">
        <v>780</v>
      </c>
      <c r="I82" s="31"/>
      <c r="J82" s="32">
        <v>5</v>
      </c>
      <c r="K82" s="33"/>
      <c r="L82" s="33"/>
      <c r="M82" s="33"/>
      <c r="N82" s="33"/>
      <c r="O82" s="33"/>
      <c r="P82" s="33"/>
      <c r="Q82" s="43"/>
      <c r="R82" s="44">
        <f t="shared" si="8"/>
        <v>5</v>
      </c>
      <c r="S82" s="45"/>
      <c r="T82" s="45">
        <f t="shared" si="6"/>
        <v>5</v>
      </c>
      <c r="U82" s="33" t="str">
        <f t="shared" si="7"/>
        <v>-</v>
      </c>
      <c r="V82" s="46" t="s">
        <v>783</v>
      </c>
    </row>
    <row r="83" customHeight="1" spans="2:22">
      <c r="B83" s="299"/>
      <c r="C83" s="7" t="s">
        <v>1047</v>
      </c>
      <c r="D83" s="8" t="s">
        <v>1048</v>
      </c>
      <c r="E83" s="8" t="s">
        <v>24</v>
      </c>
      <c r="F83" s="9"/>
      <c r="G83" s="10" t="s">
        <v>1049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783</v>
      </c>
    </row>
    <row r="84" customHeight="1" spans="2:22">
      <c r="B84" s="299"/>
      <c r="C84" s="7" t="s">
        <v>1050</v>
      </c>
      <c r="D84" s="8" t="s">
        <v>1051</v>
      </c>
      <c r="E84" s="8" t="s">
        <v>31</v>
      </c>
      <c r="F84" s="9"/>
      <c r="G84" s="10" t="s">
        <v>1052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783</v>
      </c>
    </row>
    <row r="85" customHeight="1" spans="2:22">
      <c r="B85" s="299"/>
      <c r="C85" s="7" t="s">
        <v>1053</v>
      </c>
      <c r="D85" s="8" t="s">
        <v>1054</v>
      </c>
      <c r="E85" s="8" t="s">
        <v>945</v>
      </c>
      <c r="F85" s="9"/>
      <c r="G85" s="10" t="s">
        <v>1055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783</v>
      </c>
    </row>
    <row r="86" customHeight="1" spans="2:22">
      <c r="B86" s="299"/>
      <c r="C86" s="7" t="s">
        <v>1056</v>
      </c>
      <c r="D86" s="8" t="s">
        <v>1057</v>
      </c>
      <c r="E86" s="8" t="s">
        <v>793</v>
      </c>
      <c r="F86" s="9"/>
      <c r="G86" s="10" t="s">
        <v>1058</v>
      </c>
      <c r="H86" s="11">
        <v>799</v>
      </c>
      <c r="I86" s="31"/>
      <c r="J86" s="32">
        <v>5</v>
      </c>
      <c r="K86" s="33"/>
      <c r="L86" s="33"/>
      <c r="M86" s="33"/>
      <c r="N86" s="33"/>
      <c r="O86" s="33">
        <v>1</v>
      </c>
      <c r="P86" s="33">
        <v>1</v>
      </c>
      <c r="Q86" s="43">
        <v>0.05</v>
      </c>
      <c r="R86" s="44">
        <f t="shared" si="8"/>
        <v>5</v>
      </c>
      <c r="S86" s="45"/>
      <c r="T86" s="45">
        <f t="shared" si="6"/>
        <v>5</v>
      </c>
      <c r="U86" s="33">
        <f t="shared" si="7"/>
        <v>700</v>
      </c>
      <c r="V86" s="46" t="s">
        <v>783</v>
      </c>
    </row>
    <row r="87" customHeight="1" spans="2:22">
      <c r="B87" s="299"/>
      <c r="C87" s="7" t="s">
        <v>1059</v>
      </c>
      <c r="D87" s="8" t="s">
        <v>1060</v>
      </c>
      <c r="E87" s="8" t="s">
        <v>153</v>
      </c>
      <c r="F87" s="9"/>
      <c r="G87" s="10" t="s">
        <v>1061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783</v>
      </c>
    </row>
    <row r="88" customHeight="1" spans="2:22">
      <c r="B88" s="299"/>
      <c r="C88" s="7" t="s">
        <v>1062</v>
      </c>
      <c r="D88" s="8" t="s">
        <v>1063</v>
      </c>
      <c r="E88" s="8" t="s">
        <v>24</v>
      </c>
      <c r="F88" s="9"/>
      <c r="G88" s="10" t="s">
        <v>1064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783</v>
      </c>
    </row>
    <row r="89" customHeight="1" spans="2:22">
      <c r="B89" s="299"/>
      <c r="C89" s="7" t="s">
        <v>1065</v>
      </c>
      <c r="D89" s="8" t="s">
        <v>1066</v>
      </c>
      <c r="E89" s="8" t="s">
        <v>145</v>
      </c>
      <c r="F89" s="9"/>
      <c r="G89" s="10" t="s">
        <v>1067</v>
      </c>
      <c r="H89" s="11">
        <v>780</v>
      </c>
      <c r="I89" s="31"/>
      <c r="J89" s="32">
        <v>4</v>
      </c>
      <c r="K89" s="33"/>
      <c r="L89" s="33"/>
      <c r="M89" s="33"/>
      <c r="N89" s="33"/>
      <c r="O89" s="33"/>
      <c r="P89" s="33">
        <v>1</v>
      </c>
      <c r="Q89" s="43">
        <v>0.02</v>
      </c>
      <c r="R89" s="44">
        <f t="shared" si="8"/>
        <v>4</v>
      </c>
      <c r="S89" s="45"/>
      <c r="T89" s="45">
        <f t="shared" si="6"/>
        <v>4</v>
      </c>
      <c r="U89" s="33">
        <f t="shared" si="7"/>
        <v>1400</v>
      </c>
      <c r="V89" s="46" t="s">
        <v>783</v>
      </c>
    </row>
    <row r="90" customHeight="1" spans="2:22">
      <c r="B90" s="299"/>
      <c r="C90" s="7" t="s">
        <v>1068</v>
      </c>
      <c r="D90" s="8" t="s">
        <v>1069</v>
      </c>
      <c r="E90" s="8" t="s">
        <v>31</v>
      </c>
      <c r="F90" s="9"/>
      <c r="G90" s="10" t="s">
        <v>1070</v>
      </c>
      <c r="H90" s="11">
        <v>780</v>
      </c>
      <c r="I90" s="31"/>
      <c r="J90" s="32">
        <v>5</v>
      </c>
      <c r="K90" s="33"/>
      <c r="L90" s="33"/>
      <c r="M90" s="33"/>
      <c r="N90" s="33"/>
      <c r="O90" s="33"/>
      <c r="P90" s="33"/>
      <c r="Q90" s="43"/>
      <c r="R90" s="44">
        <f t="shared" si="8"/>
        <v>5</v>
      </c>
      <c r="S90" s="45"/>
      <c r="T90" s="45">
        <f t="shared" si="6"/>
        <v>5</v>
      </c>
      <c r="U90" s="33" t="str">
        <f t="shared" si="7"/>
        <v>-</v>
      </c>
      <c r="V90" s="46" t="s">
        <v>783</v>
      </c>
    </row>
    <row r="91" customHeight="1" spans="2:22">
      <c r="B91" s="299"/>
      <c r="C91" s="7" t="s">
        <v>1071</v>
      </c>
      <c r="D91" s="8" t="s">
        <v>1072</v>
      </c>
      <c r="E91" s="8" t="s">
        <v>153</v>
      </c>
      <c r="F91" s="9"/>
      <c r="G91" s="10" t="s">
        <v>1073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783</v>
      </c>
    </row>
    <row r="92" customHeight="1" spans="2:22">
      <c r="B92" s="299"/>
      <c r="C92" s="7" t="s">
        <v>1074</v>
      </c>
      <c r="D92" s="8" t="s">
        <v>1075</v>
      </c>
      <c r="E92" s="8" t="s">
        <v>130</v>
      </c>
      <c r="F92" s="9"/>
      <c r="G92" s="10" t="s">
        <v>1076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783</v>
      </c>
    </row>
    <row r="93" customHeight="1" spans="2:22">
      <c r="B93" s="299"/>
      <c r="C93" s="7" t="s">
        <v>1077</v>
      </c>
      <c r="D93" s="8" t="s">
        <v>1078</v>
      </c>
      <c r="E93" s="8" t="s">
        <v>24</v>
      </c>
      <c r="F93" s="9"/>
      <c r="G93" s="10" t="s">
        <v>1079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783</v>
      </c>
    </row>
    <row r="94" customHeight="1" spans="2:22">
      <c r="B94" s="299"/>
      <c r="C94" s="7" t="s">
        <v>1080</v>
      </c>
      <c r="D94" s="8" t="s">
        <v>1081</v>
      </c>
      <c r="E94" s="8" t="s">
        <v>145</v>
      </c>
      <c r="F94" s="9"/>
      <c r="G94" s="10" t="s">
        <v>1082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783</v>
      </c>
    </row>
    <row r="95" customHeight="1" spans="2:22">
      <c r="B95" s="299"/>
      <c r="C95" s="7" t="s">
        <v>1083</v>
      </c>
      <c r="D95" s="8" t="s">
        <v>1084</v>
      </c>
      <c r="E95" s="8" t="s">
        <v>31</v>
      </c>
      <c r="F95" s="9"/>
      <c r="G95" s="10" t="s">
        <v>1085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783</v>
      </c>
    </row>
    <row r="96" customHeight="1" spans="2:22">
      <c r="B96" s="300"/>
      <c r="C96" s="301" t="s">
        <v>1086</v>
      </c>
      <c r="D96" s="302" t="s">
        <v>1087</v>
      </c>
      <c r="E96" s="302" t="s">
        <v>945</v>
      </c>
      <c r="F96" s="303"/>
      <c r="G96" s="304" t="s">
        <v>1088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783</v>
      </c>
    </row>
    <row r="97" customHeight="1" spans="2:22">
      <c r="B97" s="293"/>
      <c r="C97" s="294" t="s">
        <v>1089</v>
      </c>
      <c r="D97" s="295" t="s">
        <v>1090</v>
      </c>
      <c r="E97" s="295" t="s">
        <v>24</v>
      </c>
      <c r="F97" s="296" t="s">
        <v>857</v>
      </c>
      <c r="G97" s="297" t="s">
        <v>1091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/>
      <c r="Q97" s="330"/>
      <c r="R97" s="331">
        <f t="shared" si="8"/>
        <v>6</v>
      </c>
      <c r="S97" s="332"/>
      <c r="T97" s="332">
        <f t="shared" si="6"/>
        <v>6</v>
      </c>
      <c r="U97" s="320" t="str">
        <f t="shared" si="7"/>
        <v>-</v>
      </c>
      <c r="V97" s="333" t="s">
        <v>783</v>
      </c>
    </row>
    <row r="98" customHeight="1" spans="2:22">
      <c r="B98" s="299"/>
      <c r="C98" s="7" t="s">
        <v>1092</v>
      </c>
      <c r="D98" s="8" t="s">
        <v>1093</v>
      </c>
      <c r="E98" s="8" t="s">
        <v>31</v>
      </c>
      <c r="F98" s="9" t="s">
        <v>857</v>
      </c>
      <c r="G98" s="10" t="s">
        <v>1094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783</v>
      </c>
    </row>
    <row r="99" customHeight="1" spans="2:22">
      <c r="B99" s="299"/>
      <c r="C99" s="7" t="s">
        <v>1095</v>
      </c>
      <c r="D99" s="8" t="s">
        <v>1096</v>
      </c>
      <c r="E99" s="8" t="s">
        <v>945</v>
      </c>
      <c r="F99" s="9" t="s">
        <v>857</v>
      </c>
      <c r="G99" s="10" t="s">
        <v>1097</v>
      </c>
      <c r="H99" s="11">
        <v>780</v>
      </c>
      <c r="I99" s="31"/>
      <c r="J99" s="32">
        <v>2</v>
      </c>
      <c r="K99" s="33"/>
      <c r="L99" s="33"/>
      <c r="M99" s="33"/>
      <c r="N99" s="33"/>
      <c r="O99" s="33"/>
      <c r="P99" s="33">
        <v>1</v>
      </c>
      <c r="Q99" s="43">
        <v>0.02</v>
      </c>
      <c r="R99" s="44">
        <f t="shared" si="8"/>
        <v>2</v>
      </c>
      <c r="S99" s="45"/>
      <c r="T99" s="45">
        <f t="shared" si="6"/>
        <v>2</v>
      </c>
      <c r="U99" s="33">
        <f t="shared" si="7"/>
        <v>700</v>
      </c>
      <c r="V99" s="46" t="s">
        <v>783</v>
      </c>
    </row>
    <row r="100" customHeight="1" spans="2:22">
      <c r="B100" s="299"/>
      <c r="C100" s="7" t="s">
        <v>1098</v>
      </c>
      <c r="D100" s="8" t="s">
        <v>1099</v>
      </c>
      <c r="E100" s="8" t="s">
        <v>24</v>
      </c>
      <c r="F100" s="9" t="s">
        <v>819</v>
      </c>
      <c r="G100" s="10" t="s">
        <v>1100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783</v>
      </c>
    </row>
    <row r="101" customHeight="1" spans="2:22">
      <c r="B101" s="300"/>
      <c r="C101" s="301" t="s">
        <v>1101</v>
      </c>
      <c r="D101" s="302" t="s">
        <v>1102</v>
      </c>
      <c r="E101" s="302" t="s">
        <v>945</v>
      </c>
      <c r="F101" s="303" t="s">
        <v>819</v>
      </c>
      <c r="G101" s="304" t="s">
        <v>1103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783</v>
      </c>
    </row>
    <row r="102" customHeight="1" spans="2:22">
      <c r="B102" s="312"/>
      <c r="C102" s="313" t="s">
        <v>1104</v>
      </c>
      <c r="D102" s="314" t="s">
        <v>1105</v>
      </c>
      <c r="E102" s="314" t="s">
        <v>137</v>
      </c>
      <c r="F102" s="315"/>
      <c r="G102" s="316" t="s">
        <v>1106</v>
      </c>
      <c r="H102" s="317">
        <v>1080</v>
      </c>
      <c r="I102" s="324">
        <v>37</v>
      </c>
      <c r="J102" s="325"/>
      <c r="K102" s="326">
        <v>167</v>
      </c>
      <c r="L102" s="326"/>
      <c r="M102" s="326">
        <v>3</v>
      </c>
      <c r="N102" s="326">
        <v>7</v>
      </c>
      <c r="O102" s="326">
        <v>13</v>
      </c>
      <c r="P102" s="326">
        <v>24</v>
      </c>
      <c r="Q102" s="339">
        <v>1.77</v>
      </c>
      <c r="R102" s="340">
        <f>IF($A$1="补货",IF(V102="FBA",I102,J102)+K102+L102,IF(V102="FBA",I102,J102))</f>
        <v>37</v>
      </c>
      <c r="S102" s="341"/>
      <c r="T102" s="341">
        <f t="shared" si="6"/>
        <v>37</v>
      </c>
      <c r="U102" s="326">
        <f t="shared" si="7"/>
        <v>146.327683615819</v>
      </c>
      <c r="V102" s="342" t="s">
        <v>1107</v>
      </c>
    </row>
    <row r="103" customHeight="1" spans="2:22">
      <c r="B103" s="343"/>
      <c r="C103" s="344" t="s">
        <v>1108</v>
      </c>
      <c r="D103" s="295" t="s">
        <v>1109</v>
      </c>
      <c r="E103" s="295" t="s">
        <v>1110</v>
      </c>
      <c r="F103" s="345"/>
      <c r="G103" s="297" t="s">
        <v>1111</v>
      </c>
      <c r="H103" s="298">
        <v>598</v>
      </c>
      <c r="I103" s="346"/>
      <c r="J103" s="346">
        <v>5</v>
      </c>
      <c r="K103" s="347"/>
      <c r="L103" s="347"/>
      <c r="M103" s="347"/>
      <c r="N103" s="347"/>
      <c r="O103" s="347">
        <v>1</v>
      </c>
      <c r="P103" s="347">
        <v>1</v>
      </c>
      <c r="Q103" s="348">
        <v>0.05</v>
      </c>
      <c r="R103" s="349">
        <f>IF($A$1="补货",IF(V103="FBA",I103,J103)+K103+L103,IF(V103="FBA",I103,J103))</f>
        <v>5</v>
      </c>
      <c r="S103" s="332"/>
      <c r="T103" s="295">
        <f t="shared" si="6"/>
        <v>5</v>
      </c>
      <c r="U103" s="320">
        <f t="shared" si="7"/>
        <v>700</v>
      </c>
      <c r="V103" s="333" t="s">
        <v>783</v>
      </c>
    </row>
    <row r="104" customHeight="1" spans="2:22">
      <c r="B104" s="299"/>
      <c r="C104" s="7" t="s">
        <v>1112</v>
      </c>
      <c r="D104" s="8" t="s">
        <v>1113</v>
      </c>
      <c r="E104" s="8" t="s">
        <v>1114</v>
      </c>
      <c r="F104" s="9"/>
      <c r="G104" s="10" t="s">
        <v>1115</v>
      </c>
      <c r="H104" s="11">
        <v>598</v>
      </c>
      <c r="I104" s="31"/>
      <c r="J104" s="32">
        <v>9</v>
      </c>
      <c r="K104" s="33"/>
      <c r="L104" s="33"/>
      <c r="M104" s="33"/>
      <c r="N104" s="33"/>
      <c r="O104" s="33">
        <v>1</v>
      </c>
      <c r="P104" s="33">
        <v>1</v>
      </c>
      <c r="Q104" s="43">
        <v>0.05</v>
      </c>
      <c r="R104" s="44">
        <f>IF($A$1="补货",IF(V104="FBA",I104,J104)+K104+L104,IF(V104="FBA",I104,J104))</f>
        <v>9</v>
      </c>
      <c r="S104" s="45"/>
      <c r="T104" s="45">
        <f t="shared" si="6"/>
        <v>9</v>
      </c>
      <c r="U104" s="33">
        <f t="shared" si="7"/>
        <v>1260</v>
      </c>
      <c r="V104" s="46" t="s">
        <v>783</v>
      </c>
    </row>
    <row r="105" customHeight="1" spans="2:22">
      <c r="B105" s="299"/>
      <c r="C105" s="7" t="s">
        <v>1116</v>
      </c>
      <c r="D105" s="8" t="s">
        <v>1117</v>
      </c>
      <c r="E105" s="8" t="s">
        <v>1118</v>
      </c>
      <c r="F105" s="9"/>
      <c r="G105" s="10" t="s">
        <v>1119</v>
      </c>
      <c r="H105" s="11"/>
      <c r="I105" s="31"/>
      <c r="J105" s="32"/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0</v>
      </c>
      <c r="S105" s="45"/>
      <c r="T105" s="45">
        <f t="shared" si="6"/>
        <v>0</v>
      </c>
      <c r="U105" s="33" t="str">
        <f t="shared" si="7"/>
        <v>-</v>
      </c>
      <c r="V105" s="46"/>
    </row>
    <row r="106" customHeight="1" spans="2:22">
      <c r="B106" s="299"/>
      <c r="C106" s="7" t="s">
        <v>1120</v>
      </c>
      <c r="D106" s="8" t="s">
        <v>1121</v>
      </c>
      <c r="E106" s="8" t="s">
        <v>24</v>
      </c>
      <c r="F106" s="9"/>
      <c r="G106" s="10" t="s">
        <v>1122</v>
      </c>
      <c r="H106" s="11"/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0</v>
      </c>
      <c r="S106" s="45"/>
      <c r="T106" s="45">
        <f t="shared" si="6"/>
        <v>0</v>
      </c>
      <c r="U106" s="33" t="str">
        <f t="shared" si="7"/>
        <v>-</v>
      </c>
      <c r="V106" s="46"/>
    </row>
    <row r="107" customHeight="1" spans="2:22">
      <c r="B107" s="299"/>
      <c r="C107" s="7" t="s">
        <v>1123</v>
      </c>
      <c r="D107" s="8" t="s">
        <v>1124</v>
      </c>
      <c r="E107" s="8" t="s">
        <v>1125</v>
      </c>
      <c r="F107" s="9"/>
      <c r="G107" s="10" t="s">
        <v>1126</v>
      </c>
      <c r="H107" s="11">
        <v>598</v>
      </c>
      <c r="I107" s="31"/>
      <c r="J107" s="32">
        <v>8</v>
      </c>
      <c r="K107" s="33"/>
      <c r="L107" s="33"/>
      <c r="M107" s="33"/>
      <c r="N107" s="33">
        <v>1</v>
      </c>
      <c r="O107" s="33">
        <v>1</v>
      </c>
      <c r="P107" s="33">
        <v>1</v>
      </c>
      <c r="Q107" s="43">
        <v>0.12</v>
      </c>
      <c r="R107" s="44">
        <f>IF($A$1="补货",IF(V107="FBA",I107,J107)+K107+L107,IF(V107="FBA",I107,J107))</f>
        <v>8</v>
      </c>
      <c r="S107" s="45"/>
      <c r="T107" s="45">
        <f t="shared" si="6"/>
        <v>8</v>
      </c>
      <c r="U107" s="33">
        <f t="shared" si="7"/>
        <v>466.666666666667</v>
      </c>
      <c r="V107" s="46" t="s">
        <v>783</v>
      </c>
    </row>
    <row r="108" customHeight="1" spans="2:22">
      <c r="B108" s="299"/>
      <c r="C108" s="7" t="s">
        <v>1127</v>
      </c>
      <c r="D108" s="8" t="s">
        <v>1128</v>
      </c>
      <c r="E108" s="8" t="s">
        <v>1129</v>
      </c>
      <c r="F108" s="9"/>
      <c r="G108" s="10" t="s">
        <v>1130</v>
      </c>
      <c r="H108" s="11"/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0</v>
      </c>
      <c r="S108" s="45"/>
      <c r="T108" s="45">
        <f t="shared" si="6"/>
        <v>0</v>
      </c>
      <c r="U108" s="33" t="str">
        <f t="shared" si="7"/>
        <v>-</v>
      </c>
      <c r="V108" s="46"/>
    </row>
    <row r="109" customHeight="1" spans="2:22">
      <c r="B109" s="300"/>
      <c r="C109" s="301" t="s">
        <v>1131</v>
      </c>
      <c r="D109" s="302" t="s">
        <v>1132</v>
      </c>
      <c r="E109" s="302" t="s">
        <v>1133</v>
      </c>
      <c r="F109" s="303"/>
      <c r="G109" s="304" t="s">
        <v>1134</v>
      </c>
      <c r="H109" s="26">
        <v>598</v>
      </c>
      <c r="I109" s="37"/>
      <c r="J109" s="38">
        <v>8</v>
      </c>
      <c r="K109" s="39"/>
      <c r="L109" s="39"/>
      <c r="M109" s="39"/>
      <c r="N109" s="39"/>
      <c r="O109" s="39">
        <v>1</v>
      </c>
      <c r="P109" s="39">
        <v>2</v>
      </c>
      <c r="Q109" s="48">
        <v>0.07</v>
      </c>
      <c r="R109" s="334">
        <f>IF($A$1="补货",IF(V109="FBA",I109,J109)+K109+L109,IF(V109="FBA",I109,J109))</f>
        <v>8</v>
      </c>
      <c r="S109" s="50"/>
      <c r="T109" s="50">
        <f t="shared" si="6"/>
        <v>8</v>
      </c>
      <c r="U109" s="39">
        <f t="shared" si="7"/>
        <v>800</v>
      </c>
      <c r="V109" s="51" t="s">
        <v>783</v>
      </c>
    </row>
    <row r="110" customHeight="1" spans="2:22">
      <c r="B110" s="293"/>
      <c r="C110" s="294" t="s">
        <v>1135</v>
      </c>
      <c r="D110" s="295" t="s">
        <v>1136</v>
      </c>
      <c r="E110" s="295" t="s">
        <v>1110</v>
      </c>
      <c r="F110" s="296"/>
      <c r="G110" s="297" t="s">
        <v>1137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99</v>
      </c>
      <c r="S110" s="332"/>
      <c r="T110" s="332">
        <f t="shared" si="6"/>
        <v>99</v>
      </c>
      <c r="U110" s="320" t="str">
        <f t="shared" si="7"/>
        <v>-</v>
      </c>
      <c r="V110" s="333" t="s">
        <v>783</v>
      </c>
    </row>
    <row r="111" customHeight="1" spans="2:22">
      <c r="B111" s="299"/>
      <c r="C111" s="7" t="s">
        <v>1138</v>
      </c>
      <c r="D111" s="8" t="s">
        <v>1139</v>
      </c>
      <c r="E111" s="8" t="s">
        <v>1114</v>
      </c>
      <c r="F111" s="9"/>
      <c r="G111" s="10" t="s">
        <v>1140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783</v>
      </c>
    </row>
    <row r="112" customHeight="1" spans="2:22">
      <c r="B112" s="299"/>
      <c r="C112" s="7" t="s">
        <v>1141</v>
      </c>
      <c r="D112" s="8" t="s">
        <v>1142</v>
      </c>
      <c r="E112" s="8" t="s">
        <v>1143</v>
      </c>
      <c r="F112" s="9"/>
      <c r="G112" s="10" t="s">
        <v>1144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/>
      <c r="P112" s="33"/>
      <c r="Q112" s="43"/>
      <c r="R112" s="44">
        <f>IF($A$1="补货",IF(V112="FBA",I112,J112)+K112+L112,IF(V112="FBA",I112,J112))</f>
        <v>8</v>
      </c>
      <c r="S112" s="45"/>
      <c r="T112" s="45">
        <f t="shared" si="6"/>
        <v>8</v>
      </c>
      <c r="U112" s="33" t="str">
        <f t="shared" si="7"/>
        <v>-</v>
      </c>
      <c r="V112" s="46" t="s">
        <v>783</v>
      </c>
    </row>
    <row r="113" customHeight="1" spans="2:22">
      <c r="B113" s="299"/>
      <c r="C113" s="7" t="s">
        <v>1145</v>
      </c>
      <c r="D113" s="8" t="s">
        <v>1146</v>
      </c>
      <c r="E113" s="8" t="s">
        <v>145</v>
      </c>
      <c r="F113" s="9"/>
      <c r="G113" s="10" t="s">
        <v>1147</v>
      </c>
      <c r="H113" s="11">
        <v>398</v>
      </c>
      <c r="I113" s="31"/>
      <c r="J113" s="32">
        <v>96</v>
      </c>
      <c r="K113" s="33"/>
      <c r="L113" s="33"/>
      <c r="M113" s="33"/>
      <c r="N113" s="33">
        <v>1</v>
      </c>
      <c r="O113" s="33">
        <v>1</v>
      </c>
      <c r="P113" s="33">
        <v>1</v>
      </c>
      <c r="Q113" s="43">
        <v>0.12</v>
      </c>
      <c r="R113" s="44">
        <f>IF($A$1="补货",IF(V113="FBA",I113,J113)+K113+L113,IF(V113="FBA",I113,J113))</f>
        <v>96</v>
      </c>
      <c r="S113" s="45"/>
      <c r="T113" s="45">
        <f t="shared" si="6"/>
        <v>96</v>
      </c>
      <c r="U113" s="33">
        <f t="shared" si="7"/>
        <v>5600</v>
      </c>
      <c r="V113" s="46" t="s">
        <v>783</v>
      </c>
    </row>
    <row r="114" customHeight="1" spans="2:22">
      <c r="B114" s="299"/>
      <c r="C114" s="7" t="s">
        <v>1148</v>
      </c>
      <c r="D114" s="8" t="s">
        <v>1149</v>
      </c>
      <c r="E114" s="8" t="s">
        <v>31</v>
      </c>
      <c r="F114" s="9"/>
      <c r="G114" s="10" t="s">
        <v>1150</v>
      </c>
      <c r="H114" s="11">
        <v>398</v>
      </c>
      <c r="I114" s="31"/>
      <c r="J114" s="32">
        <v>96</v>
      </c>
      <c r="K114" s="33">
        <v>144</v>
      </c>
      <c r="L114" s="33"/>
      <c r="M114" s="33"/>
      <c r="N114" s="33"/>
      <c r="O114" s="33"/>
      <c r="P114" s="33">
        <v>1</v>
      </c>
      <c r="Q114" s="43">
        <v>0.02</v>
      </c>
      <c r="R114" s="44">
        <f>IF($A$1="补货",IF(V114="FBA",I114,J114)+K114+L114,IF(V114="FBA",I114,J114))</f>
        <v>96</v>
      </c>
      <c r="S114" s="45"/>
      <c r="T114" s="45">
        <f t="shared" si="6"/>
        <v>96</v>
      </c>
      <c r="U114" s="33">
        <f t="shared" si="7"/>
        <v>33600</v>
      </c>
      <c r="V114" s="46" t="s">
        <v>783</v>
      </c>
    </row>
    <row r="115" customHeight="1" spans="2:22">
      <c r="B115" s="299"/>
      <c r="C115" s="7" t="s">
        <v>1151</v>
      </c>
      <c r="D115" s="8" t="s">
        <v>1152</v>
      </c>
      <c r="E115" s="8" t="s">
        <v>945</v>
      </c>
      <c r="F115" s="9"/>
      <c r="G115" s="10" t="s">
        <v>1153</v>
      </c>
      <c r="H115" s="11">
        <v>398</v>
      </c>
      <c r="I115" s="31"/>
      <c r="J115" s="32">
        <v>99</v>
      </c>
      <c r="K115" s="33">
        <v>28</v>
      </c>
      <c r="L115" s="33"/>
      <c r="M115" s="33"/>
      <c r="N115" s="33"/>
      <c r="O115" s="33"/>
      <c r="P115" s="33"/>
      <c r="Q115" s="43"/>
      <c r="R115" s="44">
        <f t="shared" ref="R115:R129" si="9">IF($A$1="补货",IF(V115="FBA",I115,J115)+K115+L115,IF(V115="FBA",I115,J115))</f>
        <v>99</v>
      </c>
      <c r="S115" s="45"/>
      <c r="T115" s="45">
        <f t="shared" si="6"/>
        <v>99</v>
      </c>
      <c r="U115" s="33" t="str">
        <f t="shared" si="7"/>
        <v>-</v>
      </c>
      <c r="V115" s="46" t="s">
        <v>783</v>
      </c>
    </row>
    <row r="116" customHeight="1" spans="2:22">
      <c r="B116" s="300"/>
      <c r="C116" s="301" t="s">
        <v>1154</v>
      </c>
      <c r="D116" s="302" t="s">
        <v>1155</v>
      </c>
      <c r="E116" s="302" t="s">
        <v>1156</v>
      </c>
      <c r="F116" s="303"/>
      <c r="G116" s="304" t="s">
        <v>1157</v>
      </c>
      <c r="H116" s="26">
        <v>398</v>
      </c>
      <c r="I116" s="37"/>
      <c r="J116" s="38">
        <v>97</v>
      </c>
      <c r="K116" s="39"/>
      <c r="L116" s="39"/>
      <c r="M116" s="39"/>
      <c r="N116" s="39"/>
      <c r="O116" s="39"/>
      <c r="P116" s="39">
        <v>1</v>
      </c>
      <c r="Q116" s="48">
        <v>0.02</v>
      </c>
      <c r="R116" s="334">
        <f t="shared" si="9"/>
        <v>97</v>
      </c>
      <c r="S116" s="50"/>
      <c r="T116" s="50">
        <f t="shared" si="6"/>
        <v>97</v>
      </c>
      <c r="U116" s="39">
        <f t="shared" si="7"/>
        <v>33950</v>
      </c>
      <c r="V116" s="51" t="s">
        <v>783</v>
      </c>
    </row>
    <row r="117" customHeight="1" spans="2:22">
      <c r="B117" s="293"/>
      <c r="C117" s="294" t="s">
        <v>1158</v>
      </c>
      <c r="D117" s="295" t="s">
        <v>1159</v>
      </c>
      <c r="E117" s="295" t="s">
        <v>1160</v>
      </c>
      <c r="F117" s="296"/>
      <c r="G117" s="297" t="s">
        <v>1161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50</v>
      </c>
      <c r="S117" s="332"/>
      <c r="T117" s="332">
        <f t="shared" si="6"/>
        <v>50</v>
      </c>
      <c r="U117" s="320" t="str">
        <f t="shared" si="7"/>
        <v>-</v>
      </c>
      <c r="V117" s="333" t="s">
        <v>783</v>
      </c>
    </row>
    <row r="118" customHeight="1" spans="2:22">
      <c r="B118" s="299"/>
      <c r="C118" s="7" t="s">
        <v>1162</v>
      </c>
      <c r="D118" s="8" t="s">
        <v>1163</v>
      </c>
      <c r="E118" s="8" t="s">
        <v>1114</v>
      </c>
      <c r="F118" s="9"/>
      <c r="G118" s="10" t="s">
        <v>1164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783</v>
      </c>
    </row>
    <row r="119" customHeight="1" spans="2:22">
      <c r="B119" s="299"/>
      <c r="C119" s="7" t="s">
        <v>1165</v>
      </c>
      <c r="D119" s="8" t="s">
        <v>1166</v>
      </c>
      <c r="E119" s="8" t="s">
        <v>31</v>
      </c>
      <c r="F119" s="9"/>
      <c r="G119" s="10" t="s">
        <v>1167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/>
      <c r="P119" s="33">
        <v>1</v>
      </c>
      <c r="Q119" s="43">
        <v>0.02</v>
      </c>
      <c r="R119" s="44">
        <f t="shared" si="9"/>
        <v>49</v>
      </c>
      <c r="S119" s="45"/>
      <c r="T119" s="45">
        <f t="shared" si="10"/>
        <v>49</v>
      </c>
      <c r="U119" s="33">
        <f t="shared" si="11"/>
        <v>17150</v>
      </c>
      <c r="V119" s="46" t="s">
        <v>783</v>
      </c>
    </row>
    <row r="120" customHeight="1" spans="2:22">
      <c r="B120" s="300"/>
      <c r="C120" s="301" t="s">
        <v>1168</v>
      </c>
      <c r="D120" s="302" t="s">
        <v>1169</v>
      </c>
      <c r="E120" s="302" t="s">
        <v>945</v>
      </c>
      <c r="F120" s="303"/>
      <c r="G120" s="304" t="s">
        <v>1170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50</v>
      </c>
      <c r="S120" s="50"/>
      <c r="T120" s="50">
        <f t="shared" si="10"/>
        <v>50</v>
      </c>
      <c r="U120" s="39" t="str">
        <f t="shared" si="11"/>
        <v>-</v>
      </c>
      <c r="V120" s="51" t="s">
        <v>783</v>
      </c>
    </row>
    <row r="121" customHeight="1" spans="2:22">
      <c r="B121" s="293"/>
      <c r="C121" s="294" t="s">
        <v>1171</v>
      </c>
      <c r="D121" s="295" t="s">
        <v>1172</v>
      </c>
      <c r="E121" s="295" t="s">
        <v>1110</v>
      </c>
      <c r="F121" s="296" t="s">
        <v>1173</v>
      </c>
      <c r="G121" s="297" t="s">
        <v>1174</v>
      </c>
      <c r="H121" s="298">
        <v>498</v>
      </c>
      <c r="I121" s="318"/>
      <c r="J121" s="319">
        <v>98</v>
      </c>
      <c r="K121" s="320"/>
      <c r="L121" s="320"/>
      <c r="M121" s="320"/>
      <c r="N121" s="320"/>
      <c r="O121" s="320">
        <v>1</v>
      </c>
      <c r="P121" s="320">
        <v>1</v>
      </c>
      <c r="Q121" s="330">
        <v>0.05</v>
      </c>
      <c r="R121" s="331">
        <f t="shared" si="9"/>
        <v>98</v>
      </c>
      <c r="S121" s="332"/>
      <c r="T121" s="332">
        <f t="shared" si="10"/>
        <v>98</v>
      </c>
      <c r="U121" s="320">
        <f t="shared" si="11"/>
        <v>13720</v>
      </c>
      <c r="V121" s="333" t="s">
        <v>783</v>
      </c>
    </row>
    <row r="122" customHeight="1" spans="2:22">
      <c r="B122" s="299"/>
      <c r="C122" s="7" t="s">
        <v>1175</v>
      </c>
      <c r="D122" s="8" t="s">
        <v>1176</v>
      </c>
      <c r="E122" s="8" t="s">
        <v>1114</v>
      </c>
      <c r="F122" s="9" t="s">
        <v>1173</v>
      </c>
      <c r="G122" s="10" t="s">
        <v>1177</v>
      </c>
      <c r="H122" s="11">
        <v>498</v>
      </c>
      <c r="I122" s="31"/>
      <c r="J122" s="32">
        <v>96</v>
      </c>
      <c r="K122" s="33"/>
      <c r="L122" s="33"/>
      <c r="M122" s="33"/>
      <c r="N122" s="33"/>
      <c r="O122" s="33"/>
      <c r="P122" s="33">
        <v>2</v>
      </c>
      <c r="Q122" s="43">
        <v>0.03</v>
      </c>
      <c r="R122" s="44">
        <f t="shared" si="9"/>
        <v>96</v>
      </c>
      <c r="S122" s="45"/>
      <c r="T122" s="45">
        <f t="shared" si="10"/>
        <v>96</v>
      </c>
      <c r="U122" s="33">
        <f t="shared" si="11"/>
        <v>22400</v>
      </c>
      <c r="V122" s="46" t="s">
        <v>783</v>
      </c>
    </row>
    <row r="123" customHeight="1" spans="2:22">
      <c r="B123" s="299"/>
      <c r="C123" s="7" t="s">
        <v>1178</v>
      </c>
      <c r="D123" s="8" t="s">
        <v>1179</v>
      </c>
      <c r="E123" s="8" t="s">
        <v>145</v>
      </c>
      <c r="F123" s="9" t="s">
        <v>1173</v>
      </c>
      <c r="G123" s="10" t="s">
        <v>1180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783</v>
      </c>
    </row>
    <row r="124" customHeight="1" spans="2:22">
      <c r="B124" s="299"/>
      <c r="C124" s="7" t="s">
        <v>1181</v>
      </c>
      <c r="D124" s="8" t="s">
        <v>1182</v>
      </c>
      <c r="E124" s="8" t="s">
        <v>1156</v>
      </c>
      <c r="F124" s="9" t="s">
        <v>1173</v>
      </c>
      <c r="G124" s="10" t="s">
        <v>1183</v>
      </c>
      <c r="H124" s="11">
        <v>498</v>
      </c>
      <c r="I124" s="31"/>
      <c r="J124" s="32">
        <v>95</v>
      </c>
      <c r="K124" s="33"/>
      <c r="L124" s="33"/>
      <c r="M124" s="33"/>
      <c r="N124" s="33">
        <v>3</v>
      </c>
      <c r="O124" s="33">
        <v>3</v>
      </c>
      <c r="P124" s="33">
        <v>3</v>
      </c>
      <c r="Q124" s="43">
        <v>0.36</v>
      </c>
      <c r="R124" s="44">
        <f t="shared" si="9"/>
        <v>95</v>
      </c>
      <c r="S124" s="45"/>
      <c r="T124" s="45">
        <f t="shared" si="10"/>
        <v>95</v>
      </c>
      <c r="U124" s="33">
        <f t="shared" si="11"/>
        <v>1847.22222222222</v>
      </c>
      <c r="V124" s="46" t="s">
        <v>783</v>
      </c>
    </row>
    <row r="125" customHeight="1" spans="2:22">
      <c r="B125" s="299"/>
      <c r="C125" s="7" t="s">
        <v>1184</v>
      </c>
      <c r="D125" s="8" t="s">
        <v>1185</v>
      </c>
      <c r="E125" s="8" t="s">
        <v>1110</v>
      </c>
      <c r="F125" s="9" t="s">
        <v>1186</v>
      </c>
      <c r="G125" s="10" t="s">
        <v>1187</v>
      </c>
      <c r="H125" s="11">
        <v>428</v>
      </c>
      <c r="I125" s="31"/>
      <c r="J125" s="32">
        <v>7</v>
      </c>
      <c r="K125" s="33">
        <v>50</v>
      </c>
      <c r="L125" s="33"/>
      <c r="M125" s="33">
        <v>2</v>
      </c>
      <c r="N125" s="33">
        <v>5</v>
      </c>
      <c r="O125" s="33">
        <v>8</v>
      </c>
      <c r="P125" s="33">
        <v>10</v>
      </c>
      <c r="Q125" s="43">
        <v>1.09</v>
      </c>
      <c r="R125" s="44">
        <f t="shared" si="9"/>
        <v>7</v>
      </c>
      <c r="S125" s="45"/>
      <c r="T125" s="45">
        <f t="shared" si="10"/>
        <v>7</v>
      </c>
      <c r="U125" s="33">
        <f t="shared" si="11"/>
        <v>44.954128440367</v>
      </c>
      <c r="V125" s="46" t="s">
        <v>783</v>
      </c>
    </row>
    <row r="126" customHeight="1" spans="2:22">
      <c r="B126" s="299"/>
      <c r="C126" s="7" t="s">
        <v>1188</v>
      </c>
      <c r="D126" s="8" t="s">
        <v>1189</v>
      </c>
      <c r="E126" s="8" t="s">
        <v>1114</v>
      </c>
      <c r="F126" s="9" t="s">
        <v>1186</v>
      </c>
      <c r="G126" s="10" t="s">
        <v>1190</v>
      </c>
      <c r="H126" s="11">
        <v>428</v>
      </c>
      <c r="I126" s="31"/>
      <c r="J126" s="32">
        <v>9</v>
      </c>
      <c r="K126" s="33">
        <v>88</v>
      </c>
      <c r="L126" s="33"/>
      <c r="M126" s="33"/>
      <c r="N126" s="33">
        <v>1</v>
      </c>
      <c r="O126" s="33">
        <v>5</v>
      </c>
      <c r="P126" s="33">
        <v>6</v>
      </c>
      <c r="Q126" s="43">
        <v>0.34</v>
      </c>
      <c r="R126" s="44">
        <f t="shared" si="9"/>
        <v>9</v>
      </c>
      <c r="S126" s="45"/>
      <c r="T126" s="45">
        <f t="shared" si="10"/>
        <v>9</v>
      </c>
      <c r="U126" s="33">
        <f t="shared" si="11"/>
        <v>185.294117647059</v>
      </c>
      <c r="V126" s="46" t="s">
        <v>783</v>
      </c>
    </row>
    <row r="127" customHeight="1" spans="2:22">
      <c r="B127" s="299"/>
      <c r="C127" s="7" t="s">
        <v>1191</v>
      </c>
      <c r="D127" s="8" t="s">
        <v>1192</v>
      </c>
      <c r="E127" s="8" t="s">
        <v>145</v>
      </c>
      <c r="F127" s="9" t="s">
        <v>1186</v>
      </c>
      <c r="G127" s="10" t="s">
        <v>1193</v>
      </c>
      <c r="H127" s="11">
        <v>428</v>
      </c>
      <c r="I127" s="31"/>
      <c r="J127" s="32">
        <v>9</v>
      </c>
      <c r="K127" s="33">
        <v>43</v>
      </c>
      <c r="L127" s="33"/>
      <c r="M127" s="33"/>
      <c r="N127" s="33">
        <v>2</v>
      </c>
      <c r="O127" s="33">
        <v>6</v>
      </c>
      <c r="P127" s="33">
        <v>6</v>
      </c>
      <c r="Q127" s="43">
        <v>0.44</v>
      </c>
      <c r="R127" s="44">
        <f t="shared" si="9"/>
        <v>9</v>
      </c>
      <c r="S127" s="45"/>
      <c r="T127" s="45">
        <f t="shared" si="10"/>
        <v>9</v>
      </c>
      <c r="U127" s="33">
        <f t="shared" si="11"/>
        <v>143.181818181818</v>
      </c>
      <c r="V127" s="46" t="s">
        <v>783</v>
      </c>
    </row>
    <row r="128" customHeight="1" spans="2:22">
      <c r="B128" s="300"/>
      <c r="C128" s="301" t="s">
        <v>1194</v>
      </c>
      <c r="D128" s="302" t="s">
        <v>1195</v>
      </c>
      <c r="E128" s="302" t="s">
        <v>1156</v>
      </c>
      <c r="F128" s="303" t="s">
        <v>1186</v>
      </c>
      <c r="G128" s="304" t="s">
        <v>1196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/>
      <c r="P128" s="39">
        <v>1</v>
      </c>
      <c r="Q128" s="48">
        <v>0.02</v>
      </c>
      <c r="R128" s="334">
        <f t="shared" si="9"/>
        <v>10</v>
      </c>
      <c r="S128" s="50"/>
      <c r="T128" s="50">
        <f t="shared" si="10"/>
        <v>10</v>
      </c>
      <c r="U128" s="39">
        <f t="shared" si="11"/>
        <v>3500</v>
      </c>
      <c r="V128" s="51" t="s">
        <v>783</v>
      </c>
    </row>
    <row r="129" customHeight="1" spans="2:22">
      <c r="B129" s="293"/>
      <c r="C129" s="294" t="s">
        <v>1197</v>
      </c>
      <c r="D129" s="295" t="s">
        <v>1198</v>
      </c>
      <c r="E129" s="295" t="s">
        <v>1199</v>
      </c>
      <c r="F129" s="296"/>
      <c r="G129" s="297" t="s">
        <v>1200</v>
      </c>
      <c r="H129" s="298">
        <v>598</v>
      </c>
      <c r="I129" s="318"/>
      <c r="J129" s="319">
        <v>4</v>
      </c>
      <c r="K129" s="320">
        <v>90</v>
      </c>
      <c r="L129" s="320"/>
      <c r="M129" s="320"/>
      <c r="N129" s="320">
        <v>2</v>
      </c>
      <c r="O129" s="320">
        <v>3</v>
      </c>
      <c r="P129" s="320">
        <v>3</v>
      </c>
      <c r="Q129" s="330">
        <v>0.29</v>
      </c>
      <c r="R129" s="331">
        <f t="shared" si="9"/>
        <v>4</v>
      </c>
      <c r="S129" s="332"/>
      <c r="T129" s="332">
        <f t="shared" si="10"/>
        <v>4</v>
      </c>
      <c r="U129" s="320">
        <f t="shared" si="11"/>
        <v>96.551724137931</v>
      </c>
      <c r="V129" s="333" t="s">
        <v>783</v>
      </c>
    </row>
    <row r="130" customHeight="1" spans="2:22">
      <c r="B130" s="299"/>
      <c r="C130" s="7" t="s">
        <v>1201</v>
      </c>
      <c r="D130" s="8" t="s">
        <v>1202</v>
      </c>
      <c r="E130" s="8" t="s">
        <v>1110</v>
      </c>
      <c r="F130" s="9"/>
      <c r="G130" s="10" t="s">
        <v>1203</v>
      </c>
      <c r="H130" s="11">
        <v>598</v>
      </c>
      <c r="I130" s="31"/>
      <c r="J130" s="32">
        <v>8</v>
      </c>
      <c r="K130" s="33">
        <v>31</v>
      </c>
      <c r="L130" s="33"/>
      <c r="M130" s="33">
        <v>1</v>
      </c>
      <c r="N130" s="33">
        <v>1</v>
      </c>
      <c r="O130" s="33">
        <v>1</v>
      </c>
      <c r="P130" s="33">
        <v>1</v>
      </c>
      <c r="Q130" s="43">
        <v>0.27</v>
      </c>
      <c r="R130" s="44">
        <f>IF($A$1="补货",IF(V130="FBA",I130,J130)+K130+L130,IF(V130="FBA",I130,J130))</f>
        <v>8</v>
      </c>
      <c r="S130" s="45"/>
      <c r="T130" s="45">
        <f t="shared" si="10"/>
        <v>8</v>
      </c>
      <c r="U130" s="33">
        <f t="shared" si="11"/>
        <v>207.407407407407</v>
      </c>
      <c r="V130" s="46" t="s">
        <v>783</v>
      </c>
    </row>
    <row r="131" customHeight="1" spans="2:22">
      <c r="B131" s="299"/>
      <c r="C131" s="7" t="s">
        <v>1204</v>
      </c>
      <c r="D131" s="8" t="s">
        <v>1205</v>
      </c>
      <c r="E131" s="8" t="s">
        <v>1206</v>
      </c>
      <c r="F131" s="9"/>
      <c r="G131" s="10" t="s">
        <v>1207</v>
      </c>
      <c r="H131" s="11">
        <v>598</v>
      </c>
      <c r="I131" s="31"/>
      <c r="J131" s="32">
        <v>6</v>
      </c>
      <c r="K131" s="33">
        <v>90</v>
      </c>
      <c r="L131" s="33"/>
      <c r="M131" s="33"/>
      <c r="N131" s="33"/>
      <c r="O131" s="33"/>
      <c r="P131" s="33">
        <v>1</v>
      </c>
      <c r="Q131" s="43">
        <v>0.02</v>
      </c>
      <c r="R131" s="44">
        <f>IF($A$1="补货",IF(V131="FBA",I131,J131)+K131+L131,IF(V131="FBA",I131,J131))</f>
        <v>6</v>
      </c>
      <c r="S131" s="45"/>
      <c r="T131" s="45">
        <f t="shared" si="10"/>
        <v>6</v>
      </c>
      <c r="U131" s="33">
        <f t="shared" si="11"/>
        <v>2100</v>
      </c>
      <c r="V131" s="46" t="s">
        <v>783</v>
      </c>
    </row>
    <row r="132" customHeight="1" spans="2:22">
      <c r="B132" s="299"/>
      <c r="C132" s="7" t="s">
        <v>1208</v>
      </c>
      <c r="D132" s="8" t="s">
        <v>1209</v>
      </c>
      <c r="E132" s="8" t="s">
        <v>1114</v>
      </c>
      <c r="F132" s="9"/>
      <c r="G132" s="10" t="s">
        <v>1210</v>
      </c>
      <c r="H132" s="11">
        <v>568</v>
      </c>
      <c r="I132" s="31"/>
      <c r="J132" s="32">
        <v>10</v>
      </c>
      <c r="K132" s="33">
        <v>27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10</v>
      </c>
      <c r="S132" s="45"/>
      <c r="T132" s="45">
        <f t="shared" si="10"/>
        <v>10</v>
      </c>
      <c r="U132" s="33" t="str">
        <f t="shared" si="11"/>
        <v>-</v>
      </c>
      <c r="V132" s="46" t="s">
        <v>783</v>
      </c>
    </row>
    <row r="133" customHeight="1" spans="2:22">
      <c r="B133" s="299"/>
      <c r="C133" s="7" t="s">
        <v>1211</v>
      </c>
      <c r="D133" s="8" t="s">
        <v>1212</v>
      </c>
      <c r="E133" s="8" t="s">
        <v>1213</v>
      </c>
      <c r="F133" s="9"/>
      <c r="G133" s="10" t="s">
        <v>1214</v>
      </c>
      <c r="H133" s="11">
        <v>598</v>
      </c>
      <c r="I133" s="31"/>
      <c r="J133" s="32">
        <v>3</v>
      </c>
      <c r="K133" s="33">
        <v>85</v>
      </c>
      <c r="L133" s="33"/>
      <c r="M133" s="33"/>
      <c r="N133" s="33">
        <v>1</v>
      </c>
      <c r="O133" s="33">
        <v>5</v>
      </c>
      <c r="P133" s="33">
        <v>5</v>
      </c>
      <c r="Q133" s="43">
        <v>0.32</v>
      </c>
      <c r="R133" s="44">
        <f>IF($A$1="补货",IF(V133="FBA",I133,J133)+K133+L133,IF(V133="FBA",I133,J133))</f>
        <v>3</v>
      </c>
      <c r="S133" s="45"/>
      <c r="T133" s="45">
        <f t="shared" si="10"/>
        <v>3</v>
      </c>
      <c r="U133" s="33">
        <f t="shared" si="11"/>
        <v>65.625</v>
      </c>
      <c r="V133" s="46" t="s">
        <v>783</v>
      </c>
    </row>
    <row r="134" customHeight="1" spans="2:22">
      <c r="B134" s="299"/>
      <c r="C134" s="7" t="s">
        <v>1215</v>
      </c>
      <c r="D134" s="8" t="s">
        <v>1216</v>
      </c>
      <c r="E134" s="8" t="s">
        <v>145</v>
      </c>
      <c r="F134" s="9"/>
      <c r="G134" s="10" t="s">
        <v>1217</v>
      </c>
      <c r="H134" s="11">
        <v>568</v>
      </c>
      <c r="I134" s="31"/>
      <c r="J134" s="32">
        <v>9</v>
      </c>
      <c r="K134" s="33">
        <v>40</v>
      </c>
      <c r="L134" s="33"/>
      <c r="M134" s="33"/>
      <c r="N134" s="33"/>
      <c r="O134" s="33"/>
      <c r="P134" s="33"/>
      <c r="Q134" s="43"/>
      <c r="R134" s="44">
        <f>IF($A$1="补货",IF(V134="FBA",I134,J134)+K134+L134,IF(V134="FBA",I134,J134))</f>
        <v>9</v>
      </c>
      <c r="S134" s="45"/>
      <c r="T134" s="45">
        <f t="shared" si="10"/>
        <v>9</v>
      </c>
      <c r="U134" s="33" t="str">
        <f t="shared" si="11"/>
        <v>-</v>
      </c>
      <c r="V134" s="46" t="s">
        <v>783</v>
      </c>
    </row>
    <row r="135" customHeight="1" spans="2:22">
      <c r="B135" s="299"/>
      <c r="C135" s="7" t="s">
        <v>1218</v>
      </c>
      <c r="D135" s="8" t="s">
        <v>1219</v>
      </c>
      <c r="E135" s="8" t="s">
        <v>1220</v>
      </c>
      <c r="F135" s="9"/>
      <c r="G135" s="10" t="s">
        <v>1221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/>
      <c r="P135" s="33">
        <v>1</v>
      </c>
      <c r="Q135" s="43">
        <v>0.02</v>
      </c>
      <c r="R135" s="44">
        <f>IF($A$1="补货",IF(V135="FBA",I135,J135)+K135+L135,IF(V135="FBA",I135,J135))</f>
        <v>8</v>
      </c>
      <c r="S135" s="45"/>
      <c r="T135" s="45">
        <f t="shared" si="10"/>
        <v>8</v>
      </c>
      <c r="U135" s="33">
        <f t="shared" si="11"/>
        <v>2800</v>
      </c>
      <c r="V135" s="46" t="s">
        <v>783</v>
      </c>
    </row>
    <row r="136" customHeight="1" spans="2:22">
      <c r="B136" s="300"/>
      <c r="C136" s="301" t="s">
        <v>1222</v>
      </c>
      <c r="D136" s="302" t="s">
        <v>1223</v>
      </c>
      <c r="E136" s="302" t="s">
        <v>1156</v>
      </c>
      <c r="F136" s="303"/>
      <c r="G136" s="304" t="s">
        <v>1224</v>
      </c>
      <c r="H136" s="26">
        <v>598</v>
      </c>
      <c r="I136" s="37"/>
      <c r="J136" s="38">
        <v>7</v>
      </c>
      <c r="K136" s="39">
        <v>55</v>
      </c>
      <c r="L136" s="39"/>
      <c r="M136" s="39"/>
      <c r="N136" s="39"/>
      <c r="O136" s="39">
        <v>2</v>
      </c>
      <c r="P136" s="39">
        <v>2</v>
      </c>
      <c r="Q136" s="48">
        <v>0.1</v>
      </c>
      <c r="R136" s="334">
        <f>IF($A$1="补货",IF(V136="FBA",I136,J136)+K136+L136,IF(V136="FBA",I136,J136))</f>
        <v>7</v>
      </c>
      <c r="S136" s="50"/>
      <c r="T136" s="50">
        <f t="shared" si="10"/>
        <v>7</v>
      </c>
      <c r="U136" s="39">
        <f t="shared" si="11"/>
        <v>490</v>
      </c>
      <c r="V136" s="51" t="s">
        <v>783</v>
      </c>
    </row>
    <row r="137" customHeight="1" spans="2:22">
      <c r="B137" s="293"/>
      <c r="C137" s="294" t="s">
        <v>1225</v>
      </c>
      <c r="D137" s="295" t="s">
        <v>1226</v>
      </c>
      <c r="E137" s="295" t="s">
        <v>145</v>
      </c>
      <c r="F137" s="296"/>
      <c r="G137" s="297" t="s">
        <v>1227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783</v>
      </c>
    </row>
    <row r="138" customHeight="1" spans="2:22">
      <c r="B138" s="350"/>
      <c r="C138" s="351" t="s">
        <v>1228</v>
      </c>
      <c r="D138" s="352" t="s">
        <v>1229</v>
      </c>
      <c r="E138" s="352" t="s">
        <v>1156</v>
      </c>
      <c r="F138" s="353"/>
      <c r="G138" s="354" t="s">
        <v>1230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783</v>
      </c>
    </row>
    <row r="139" customHeight="1" spans="2:22">
      <c r="B139" s="356"/>
      <c r="C139" s="357" t="s">
        <v>1231</v>
      </c>
      <c r="D139" s="358" t="s">
        <v>1232</v>
      </c>
      <c r="E139" s="358" t="s">
        <v>1110</v>
      </c>
      <c r="F139" s="359"/>
      <c r="G139" s="360" t="s">
        <v>1233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783</v>
      </c>
    </row>
    <row r="140" customHeight="1" spans="2:22">
      <c r="B140" s="300"/>
      <c r="C140" s="301" t="s">
        <v>1234</v>
      </c>
      <c r="D140" s="302" t="s">
        <v>1235</v>
      </c>
      <c r="E140" s="302" t="s">
        <v>1114</v>
      </c>
      <c r="F140" s="50"/>
      <c r="G140" s="304" t="s">
        <v>1236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783</v>
      </c>
    </row>
    <row r="141" customHeight="1" spans="2:22">
      <c r="B141" s="293"/>
      <c r="C141" s="294" t="s">
        <v>1237</v>
      </c>
      <c r="D141" s="295" t="s">
        <v>1238</v>
      </c>
      <c r="E141" s="295" t="s">
        <v>1110</v>
      </c>
      <c r="F141" s="296" t="s">
        <v>1239</v>
      </c>
      <c r="G141" s="297" t="s">
        <v>1240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783</v>
      </c>
    </row>
    <row r="142" customHeight="1" spans="2:22">
      <c r="B142" s="299"/>
      <c r="C142" s="7" t="s">
        <v>1241</v>
      </c>
      <c r="D142" s="8" t="s">
        <v>1242</v>
      </c>
      <c r="E142" s="8" t="s">
        <v>1110</v>
      </c>
      <c r="F142" s="9" t="s">
        <v>1243</v>
      </c>
      <c r="G142" s="10" t="s">
        <v>1244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/>
      <c r="Q142" s="43"/>
      <c r="R142" s="44">
        <f t="shared" si="12"/>
        <v>19</v>
      </c>
      <c r="S142" s="45"/>
      <c r="T142" s="45">
        <f t="shared" si="10"/>
        <v>19</v>
      </c>
      <c r="U142" s="33" t="str">
        <f t="shared" si="11"/>
        <v>-</v>
      </c>
      <c r="V142" s="46" t="s">
        <v>783</v>
      </c>
    </row>
    <row r="143" customHeight="1" spans="2:22">
      <c r="B143" s="299"/>
      <c r="C143" s="7" t="s">
        <v>1245</v>
      </c>
      <c r="D143" s="8" t="s">
        <v>1246</v>
      </c>
      <c r="E143" s="8" t="s">
        <v>1114</v>
      </c>
      <c r="F143" s="9" t="s">
        <v>1239</v>
      </c>
      <c r="G143" s="10" t="s">
        <v>1247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783</v>
      </c>
    </row>
    <row r="144" customHeight="1" spans="2:22">
      <c r="B144" s="299"/>
      <c r="C144" s="7" t="s">
        <v>1248</v>
      </c>
      <c r="D144" s="8" t="s">
        <v>1249</v>
      </c>
      <c r="E144" s="8" t="s">
        <v>1114</v>
      </c>
      <c r="F144" s="9" t="s">
        <v>1243</v>
      </c>
      <c r="G144" s="10" t="s">
        <v>1250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783</v>
      </c>
    </row>
    <row r="145" customHeight="1" spans="2:22">
      <c r="B145" s="299"/>
      <c r="C145" s="7" t="s">
        <v>1251</v>
      </c>
      <c r="D145" s="8" t="s">
        <v>1252</v>
      </c>
      <c r="E145" s="8" t="s">
        <v>145</v>
      </c>
      <c r="F145" s="9" t="s">
        <v>1239</v>
      </c>
      <c r="G145" s="10" t="s">
        <v>1253</v>
      </c>
      <c r="H145" s="11">
        <v>598</v>
      </c>
      <c r="I145" s="31"/>
      <c r="J145" s="32">
        <v>19</v>
      </c>
      <c r="K145" s="33"/>
      <c r="L145" s="33"/>
      <c r="M145" s="33"/>
      <c r="N145" s="33">
        <v>1</v>
      </c>
      <c r="O145" s="33">
        <v>1</v>
      </c>
      <c r="P145" s="33">
        <v>1</v>
      </c>
      <c r="Q145" s="43">
        <v>0.12</v>
      </c>
      <c r="R145" s="44">
        <f t="shared" si="12"/>
        <v>19</v>
      </c>
      <c r="S145" s="45"/>
      <c r="T145" s="45">
        <f t="shared" si="10"/>
        <v>19</v>
      </c>
      <c r="U145" s="33">
        <f t="shared" si="11"/>
        <v>1108.33333333333</v>
      </c>
      <c r="V145" s="46" t="s">
        <v>783</v>
      </c>
    </row>
    <row r="146" customHeight="1" spans="2:22">
      <c r="B146" s="299"/>
      <c r="C146" s="7" t="s">
        <v>1254</v>
      </c>
      <c r="D146" s="8" t="s">
        <v>1255</v>
      </c>
      <c r="E146" s="8" t="s">
        <v>145</v>
      </c>
      <c r="F146" s="9" t="s">
        <v>1243</v>
      </c>
      <c r="G146" s="10" t="s">
        <v>1256</v>
      </c>
      <c r="H146" s="11">
        <v>598</v>
      </c>
      <c r="I146" s="31"/>
      <c r="J146" s="32">
        <v>18</v>
      </c>
      <c r="K146" s="33"/>
      <c r="L146" s="33"/>
      <c r="M146" s="33"/>
      <c r="N146" s="33">
        <v>1</v>
      </c>
      <c r="O146" s="33">
        <v>1</v>
      </c>
      <c r="P146" s="33">
        <v>1</v>
      </c>
      <c r="Q146" s="43">
        <v>0.12</v>
      </c>
      <c r="R146" s="44">
        <f t="shared" si="12"/>
        <v>18</v>
      </c>
      <c r="S146" s="45"/>
      <c r="T146" s="45">
        <f t="shared" si="10"/>
        <v>18</v>
      </c>
      <c r="U146" s="33">
        <f t="shared" si="11"/>
        <v>1050</v>
      </c>
      <c r="V146" s="46" t="s">
        <v>783</v>
      </c>
    </row>
    <row r="147" customHeight="1" spans="2:22">
      <c r="B147" s="299"/>
      <c r="C147" s="7" t="s">
        <v>1257</v>
      </c>
      <c r="D147" s="8" t="s">
        <v>1258</v>
      </c>
      <c r="E147" s="8" t="s">
        <v>1156</v>
      </c>
      <c r="F147" s="9" t="s">
        <v>1239</v>
      </c>
      <c r="G147" s="10" t="s">
        <v>1259</v>
      </c>
      <c r="H147" s="11">
        <v>598</v>
      </c>
      <c r="I147" s="31"/>
      <c r="J147" s="32">
        <v>19</v>
      </c>
      <c r="K147" s="33"/>
      <c r="L147" s="33"/>
      <c r="M147" s="33"/>
      <c r="N147" s="33">
        <v>1</v>
      </c>
      <c r="O147" s="33">
        <v>1</v>
      </c>
      <c r="P147" s="33">
        <v>1</v>
      </c>
      <c r="Q147" s="43">
        <v>0.12</v>
      </c>
      <c r="R147" s="44">
        <f t="shared" si="12"/>
        <v>19</v>
      </c>
      <c r="S147" s="45"/>
      <c r="T147" s="45">
        <f t="shared" si="10"/>
        <v>19</v>
      </c>
      <c r="U147" s="33">
        <f t="shared" si="11"/>
        <v>1108.33333333333</v>
      </c>
      <c r="V147" s="46" t="s">
        <v>783</v>
      </c>
    </row>
    <row r="148" customHeight="1" spans="2:22">
      <c r="B148" s="300"/>
      <c r="C148" s="301" t="s">
        <v>1260</v>
      </c>
      <c r="D148" s="302" t="s">
        <v>1261</v>
      </c>
      <c r="E148" s="302" t="s">
        <v>1156</v>
      </c>
      <c r="F148" s="303" t="s">
        <v>1243</v>
      </c>
      <c r="G148" s="304" t="s">
        <v>1262</v>
      </c>
      <c r="H148" s="26">
        <v>598</v>
      </c>
      <c r="I148" s="37"/>
      <c r="J148" s="38">
        <v>18</v>
      </c>
      <c r="K148" s="39"/>
      <c r="L148" s="39"/>
      <c r="M148" s="39"/>
      <c r="N148" s="39"/>
      <c r="O148" s="39">
        <v>1</v>
      </c>
      <c r="P148" s="39">
        <v>1</v>
      </c>
      <c r="Q148" s="48">
        <v>0.05</v>
      </c>
      <c r="R148" s="334">
        <f t="shared" si="12"/>
        <v>18</v>
      </c>
      <c r="S148" s="50"/>
      <c r="T148" s="50">
        <f t="shared" si="10"/>
        <v>18</v>
      </c>
      <c r="U148" s="39">
        <f t="shared" si="11"/>
        <v>2520</v>
      </c>
      <c r="V148" s="51" t="s">
        <v>783</v>
      </c>
    </row>
    <row r="149" customHeight="1" spans="2:22">
      <c r="B149" s="305"/>
      <c r="C149" s="306" t="s">
        <v>1263</v>
      </c>
      <c r="D149" s="307" t="s">
        <v>1264</v>
      </c>
      <c r="E149" s="307" t="s">
        <v>1114</v>
      </c>
      <c r="F149" s="308"/>
      <c r="G149" s="309" t="s">
        <v>1265</v>
      </c>
      <c r="H149" s="310">
        <v>999</v>
      </c>
      <c r="I149" s="321">
        <v>4</v>
      </c>
      <c r="J149" s="322"/>
      <c r="K149" s="323">
        <v>73</v>
      </c>
      <c r="L149" s="323"/>
      <c r="M149" s="323"/>
      <c r="N149" s="323"/>
      <c r="O149" s="323">
        <v>1</v>
      </c>
      <c r="P149" s="323">
        <v>4</v>
      </c>
      <c r="Q149" s="335">
        <v>0.1</v>
      </c>
      <c r="R149" s="336">
        <f t="shared" si="12"/>
        <v>4</v>
      </c>
      <c r="S149" s="337"/>
      <c r="T149" s="337">
        <f t="shared" si="10"/>
        <v>4</v>
      </c>
      <c r="U149" s="323">
        <f t="shared" si="11"/>
        <v>280</v>
      </c>
      <c r="V149" s="338" t="s">
        <v>1107</v>
      </c>
    </row>
    <row r="150" customHeight="1" spans="2:22">
      <c r="B150" s="15"/>
      <c r="C150" s="290" t="s">
        <v>1266</v>
      </c>
      <c r="D150" s="291" t="s">
        <v>1267</v>
      </c>
      <c r="E150" s="291" t="s">
        <v>145</v>
      </c>
      <c r="F150" s="18"/>
      <c r="G150" s="292" t="s">
        <v>1268</v>
      </c>
      <c r="H150" s="20">
        <v>999</v>
      </c>
      <c r="I150" s="34"/>
      <c r="J150" s="35">
        <v>8</v>
      </c>
      <c r="K150" s="36">
        <v>15</v>
      </c>
      <c r="L150" s="36"/>
      <c r="M150" s="36"/>
      <c r="N150" s="36">
        <v>1</v>
      </c>
      <c r="O150" s="36">
        <v>1</v>
      </c>
      <c r="P150" s="36">
        <v>1</v>
      </c>
      <c r="Q150" s="327">
        <v>0.12</v>
      </c>
      <c r="R150" s="328">
        <f t="shared" si="12"/>
        <v>8</v>
      </c>
      <c r="S150" s="329">
        <v>4</v>
      </c>
      <c r="T150" s="329">
        <f t="shared" si="10"/>
        <v>12</v>
      </c>
      <c r="U150" s="36">
        <f t="shared" si="11"/>
        <v>700</v>
      </c>
      <c r="V150" s="47" t="s">
        <v>783</v>
      </c>
    </row>
    <row r="151" customHeight="1" spans="2:22">
      <c r="B151" s="293"/>
      <c r="C151" s="294" t="s">
        <v>1269</v>
      </c>
      <c r="D151" s="295" t="s">
        <v>1270</v>
      </c>
      <c r="E151" s="295" t="s">
        <v>1114</v>
      </c>
      <c r="F151" s="296"/>
      <c r="G151" s="297" t="s">
        <v>1271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</v>
      </c>
      <c r="S151" s="332"/>
      <c r="T151" s="332">
        <f t="shared" si="10"/>
        <v>4</v>
      </c>
      <c r="U151" s="320" t="str">
        <f t="shared" si="11"/>
        <v>-</v>
      </c>
      <c r="V151" s="333" t="s">
        <v>1107</v>
      </c>
    </row>
    <row r="152" customHeight="1" spans="2:22">
      <c r="B152" s="300"/>
      <c r="C152" s="301" t="s">
        <v>1272</v>
      </c>
      <c r="D152" s="302" t="s">
        <v>1273</v>
      </c>
      <c r="E152" s="302" t="s">
        <v>145</v>
      </c>
      <c r="F152" s="303"/>
      <c r="G152" s="304" t="s">
        <v>1274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/>
      <c r="Q152" s="48"/>
      <c r="R152" s="334">
        <f t="shared" si="12"/>
        <v>3</v>
      </c>
      <c r="S152" s="50"/>
      <c r="T152" s="50">
        <f t="shared" si="10"/>
        <v>3</v>
      </c>
      <c r="U152" s="39" t="str">
        <f t="shared" si="11"/>
        <v>-</v>
      </c>
      <c r="V152" s="51" t="s">
        <v>1107</v>
      </c>
    </row>
    <row r="153" customHeight="1" spans="2:22">
      <c r="B153" s="312"/>
      <c r="C153" s="313" t="s">
        <v>1275</v>
      </c>
      <c r="D153" s="314" t="s">
        <v>1276</v>
      </c>
      <c r="E153" s="314"/>
      <c r="F153" s="315"/>
      <c r="G153" s="316" t="s">
        <v>1277</v>
      </c>
      <c r="H153" s="317">
        <v>2980</v>
      </c>
      <c r="I153" s="324">
        <v>5</v>
      </c>
      <c r="J153" s="325"/>
      <c r="K153" s="326">
        <v>81</v>
      </c>
      <c r="L153" s="326"/>
      <c r="M153" s="326">
        <v>2</v>
      </c>
      <c r="N153" s="326">
        <v>7</v>
      </c>
      <c r="O153" s="326">
        <v>19</v>
      </c>
      <c r="P153" s="326">
        <v>25</v>
      </c>
      <c r="Q153" s="339">
        <v>1.84</v>
      </c>
      <c r="R153" s="340">
        <f t="shared" si="12"/>
        <v>5</v>
      </c>
      <c r="S153" s="341">
        <v>18</v>
      </c>
      <c r="T153" s="341">
        <f t="shared" si="10"/>
        <v>23</v>
      </c>
      <c r="U153" s="326">
        <f t="shared" si="11"/>
        <v>87.5</v>
      </c>
      <c r="V153" s="342" t="s">
        <v>1107</v>
      </c>
    </row>
    <row r="154" customHeight="1" spans="2:22">
      <c r="B154" s="293"/>
      <c r="C154" s="294" t="s">
        <v>1278</v>
      </c>
      <c r="D154" s="295" t="s">
        <v>1279</v>
      </c>
      <c r="E154" s="295" t="s">
        <v>24</v>
      </c>
      <c r="F154" s="296"/>
      <c r="G154" s="297" t="s">
        <v>1280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6</v>
      </c>
      <c r="S154" s="332"/>
      <c r="T154" s="332">
        <f t="shared" si="10"/>
        <v>6</v>
      </c>
      <c r="U154" s="320" t="str">
        <f t="shared" si="11"/>
        <v>-</v>
      </c>
      <c r="V154" s="333" t="s">
        <v>783</v>
      </c>
    </row>
    <row r="155" customHeight="1" spans="2:22">
      <c r="B155" s="299"/>
      <c r="C155" s="7" t="s">
        <v>1281</v>
      </c>
      <c r="D155" s="8" t="s">
        <v>1282</v>
      </c>
      <c r="E155" s="8" t="s">
        <v>145</v>
      </c>
      <c r="F155" s="9"/>
      <c r="G155" s="10" t="s">
        <v>1283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10</v>
      </c>
      <c r="S155" s="45"/>
      <c r="T155" s="45">
        <f t="shared" si="10"/>
        <v>10</v>
      </c>
      <c r="U155" s="33" t="str">
        <f t="shared" si="11"/>
        <v>-</v>
      </c>
      <c r="V155" s="46" t="s">
        <v>783</v>
      </c>
    </row>
    <row r="156" customHeight="1" spans="2:22">
      <c r="B156" s="362"/>
      <c r="C156" s="290" t="s">
        <v>1284</v>
      </c>
      <c r="D156" s="291" t="s">
        <v>1285</v>
      </c>
      <c r="E156" s="291" t="s">
        <v>138</v>
      </c>
      <c r="F156" s="18"/>
      <c r="G156" s="292" t="s">
        <v>1286</v>
      </c>
      <c r="H156" s="20">
        <v>698</v>
      </c>
      <c r="I156" s="34"/>
      <c r="J156" s="35">
        <v>17</v>
      </c>
      <c r="K156" s="36">
        <v>69</v>
      </c>
      <c r="L156" s="36"/>
      <c r="M156" s="36"/>
      <c r="N156" s="36"/>
      <c r="O156" s="36"/>
      <c r="P156" s="36"/>
      <c r="Q156" s="327"/>
      <c r="R156" s="328">
        <f t="shared" si="12"/>
        <v>17</v>
      </c>
      <c r="S156" s="329"/>
      <c r="T156" s="329">
        <f t="shared" si="10"/>
        <v>17</v>
      </c>
      <c r="U156" s="36" t="str">
        <f t="shared" si="11"/>
        <v>-</v>
      </c>
      <c r="V156" s="47" t="s">
        <v>783</v>
      </c>
    </row>
    <row r="157" customHeight="1" spans="2:22">
      <c r="B157" s="293"/>
      <c r="C157" s="294" t="s">
        <v>1287</v>
      </c>
      <c r="D157" s="295" t="s">
        <v>1288</v>
      </c>
      <c r="E157" s="295" t="s">
        <v>153</v>
      </c>
      <c r="F157" s="296"/>
      <c r="G157" s="297" t="s">
        <v>1289</v>
      </c>
      <c r="H157" s="298">
        <v>980</v>
      </c>
      <c r="I157" s="318"/>
      <c r="J157" s="319">
        <v>5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5</v>
      </c>
      <c r="S157" s="332"/>
      <c r="T157" s="332">
        <f t="shared" si="10"/>
        <v>5</v>
      </c>
      <c r="U157" s="320" t="str">
        <f t="shared" si="11"/>
        <v>-</v>
      </c>
      <c r="V157" s="333" t="s">
        <v>783</v>
      </c>
    </row>
    <row r="158" customHeight="1" spans="2:22">
      <c r="B158" s="299"/>
      <c r="C158" s="7" t="s">
        <v>1290</v>
      </c>
      <c r="D158" s="8" t="s">
        <v>1291</v>
      </c>
      <c r="E158" s="8" t="s">
        <v>24</v>
      </c>
      <c r="F158" s="9"/>
      <c r="G158" s="10" t="s">
        <v>1292</v>
      </c>
      <c r="H158" s="11">
        <v>980</v>
      </c>
      <c r="I158" s="31"/>
      <c r="J158" s="32">
        <v>4</v>
      </c>
      <c r="K158" s="33">
        <v>20</v>
      </c>
      <c r="L158" s="33"/>
      <c r="M158" s="33"/>
      <c r="N158" s="33">
        <v>1</v>
      </c>
      <c r="O158" s="33">
        <v>1</v>
      </c>
      <c r="P158" s="33">
        <v>1</v>
      </c>
      <c r="Q158" s="43">
        <v>0.12</v>
      </c>
      <c r="R158" s="44">
        <f t="shared" si="12"/>
        <v>4</v>
      </c>
      <c r="S158" s="45"/>
      <c r="T158" s="45">
        <f t="shared" si="10"/>
        <v>4</v>
      </c>
      <c r="U158" s="33">
        <f t="shared" si="11"/>
        <v>233.333333333333</v>
      </c>
      <c r="V158" s="46" t="s">
        <v>783</v>
      </c>
    </row>
    <row r="159" customHeight="1" spans="2:22">
      <c r="B159" s="300"/>
      <c r="C159" s="301" t="s">
        <v>1293</v>
      </c>
      <c r="D159" s="302" t="s">
        <v>1294</v>
      </c>
      <c r="E159" s="302" t="s">
        <v>138</v>
      </c>
      <c r="F159" s="303"/>
      <c r="G159" s="304" t="s">
        <v>1295</v>
      </c>
      <c r="H159" s="26">
        <v>980</v>
      </c>
      <c r="I159" s="37"/>
      <c r="J159" s="38">
        <v>5</v>
      </c>
      <c r="K159" s="39">
        <v>100</v>
      </c>
      <c r="L159" s="39"/>
      <c r="M159" s="39"/>
      <c r="N159" s="39">
        <v>1</v>
      </c>
      <c r="O159" s="39">
        <v>1</v>
      </c>
      <c r="P159" s="39">
        <v>1</v>
      </c>
      <c r="Q159" s="48">
        <v>0.12</v>
      </c>
      <c r="R159" s="334">
        <f t="shared" si="12"/>
        <v>5</v>
      </c>
      <c r="S159" s="50"/>
      <c r="T159" s="50">
        <f t="shared" si="10"/>
        <v>5</v>
      </c>
      <c r="U159" s="39">
        <f t="shared" si="11"/>
        <v>291.666666666667</v>
      </c>
      <c r="V159" s="51" t="s">
        <v>783</v>
      </c>
    </row>
    <row r="160" customHeight="1" spans="2:22">
      <c r="B160" s="305"/>
      <c r="C160" s="306" t="s">
        <v>1296</v>
      </c>
      <c r="D160" s="307" t="s">
        <v>1297</v>
      </c>
      <c r="E160" s="307" t="s">
        <v>145</v>
      </c>
      <c r="F160" s="308"/>
      <c r="G160" s="309" t="s">
        <v>1298</v>
      </c>
      <c r="H160" s="310">
        <v>999</v>
      </c>
      <c r="I160" s="321"/>
      <c r="J160" s="322">
        <v>5</v>
      </c>
      <c r="K160" s="323"/>
      <c r="L160" s="323"/>
      <c r="M160" s="323"/>
      <c r="N160" s="323"/>
      <c r="O160" s="323">
        <v>1</v>
      </c>
      <c r="P160" s="323">
        <v>1</v>
      </c>
      <c r="Q160" s="335">
        <v>0.05</v>
      </c>
      <c r="R160" s="336">
        <f t="shared" si="12"/>
        <v>5</v>
      </c>
      <c r="S160" s="337"/>
      <c r="T160" s="337">
        <f t="shared" si="10"/>
        <v>5</v>
      </c>
      <c r="U160" s="323">
        <f t="shared" si="11"/>
        <v>700</v>
      </c>
      <c r="V160" s="338" t="s">
        <v>783</v>
      </c>
    </row>
    <row r="161" customHeight="1" spans="2:22">
      <c r="B161" s="15"/>
      <c r="C161" s="290" t="s">
        <v>1299</v>
      </c>
      <c r="D161" s="291" t="s">
        <v>1300</v>
      </c>
      <c r="E161" s="291" t="s">
        <v>138</v>
      </c>
      <c r="F161" s="18"/>
      <c r="G161" s="292" t="s">
        <v>1301</v>
      </c>
      <c r="H161" s="20">
        <v>999</v>
      </c>
      <c r="I161" s="34"/>
      <c r="J161" s="35">
        <v>25</v>
      </c>
      <c r="K161" s="36"/>
      <c r="L161" s="36"/>
      <c r="M161" s="36"/>
      <c r="N161" s="36"/>
      <c r="O161" s="36"/>
      <c r="P161" s="36"/>
      <c r="Q161" s="327"/>
      <c r="R161" s="328">
        <f t="shared" si="12"/>
        <v>25</v>
      </c>
      <c r="S161" s="329"/>
      <c r="T161" s="329">
        <f t="shared" si="10"/>
        <v>25</v>
      </c>
      <c r="U161" s="36" t="str">
        <f t="shared" si="11"/>
        <v>-</v>
      </c>
      <c r="V161" s="47" t="s">
        <v>783</v>
      </c>
    </row>
    <row r="162" customHeight="1" spans="2:22">
      <c r="B162" s="293"/>
      <c r="C162" s="294" t="s">
        <v>1302</v>
      </c>
      <c r="D162" s="295" t="s">
        <v>1303</v>
      </c>
      <c r="E162" s="295" t="s">
        <v>1304</v>
      </c>
      <c r="F162" s="296"/>
      <c r="G162" s="297" t="s">
        <v>1305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783</v>
      </c>
    </row>
    <row r="163" customHeight="1" spans="2:22">
      <c r="B163" s="299"/>
      <c r="C163" s="7" t="s">
        <v>1306</v>
      </c>
      <c r="D163" s="8" t="s">
        <v>1307</v>
      </c>
      <c r="E163" s="8" t="s">
        <v>1308</v>
      </c>
      <c r="F163" s="9"/>
      <c r="G163" s="10" t="s">
        <v>1309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783</v>
      </c>
    </row>
    <row r="164" customHeight="1" spans="2:22">
      <c r="B164" s="299"/>
      <c r="C164" s="7" t="s">
        <v>1310</v>
      </c>
      <c r="D164" s="8" t="s">
        <v>1311</v>
      </c>
      <c r="E164" s="8" t="s">
        <v>1312</v>
      </c>
      <c r="F164" s="9"/>
      <c r="G164" s="10" t="s">
        <v>1313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783</v>
      </c>
    </row>
    <row r="165" customHeight="1" spans="2:22">
      <c r="B165" s="299"/>
      <c r="C165" s="7" t="s">
        <v>1314</v>
      </c>
      <c r="D165" s="8" t="s">
        <v>1315</v>
      </c>
      <c r="E165" s="8" t="s">
        <v>1316</v>
      </c>
      <c r="F165" s="9"/>
      <c r="G165" s="10" t="s">
        <v>1317</v>
      </c>
      <c r="H165" s="11">
        <v>850</v>
      </c>
      <c r="I165" s="31"/>
      <c r="J165" s="32">
        <v>4</v>
      </c>
      <c r="K165" s="33">
        <v>36</v>
      </c>
      <c r="L165" s="33"/>
      <c r="M165" s="33"/>
      <c r="N165" s="33"/>
      <c r="O165" s="33"/>
      <c r="P165" s="33">
        <v>3</v>
      </c>
      <c r="Q165" s="43">
        <v>0.05</v>
      </c>
      <c r="R165" s="44">
        <f>IF($A$1="补货",IF(V165="FBA",I165,J165)+K165+L165,IF(V165="FBA",I165,J165))</f>
        <v>4</v>
      </c>
      <c r="S165" s="45"/>
      <c r="T165" s="45">
        <f t="shared" si="10"/>
        <v>4</v>
      </c>
      <c r="U165" s="33">
        <f t="shared" si="11"/>
        <v>560</v>
      </c>
      <c r="V165" s="46" t="s">
        <v>783</v>
      </c>
    </row>
    <row r="166" customHeight="1" spans="2:22">
      <c r="B166" s="300"/>
      <c r="C166" s="301" t="s">
        <v>1318</v>
      </c>
      <c r="D166" s="302" t="s">
        <v>1319</v>
      </c>
      <c r="E166" s="302" t="s">
        <v>1320</v>
      </c>
      <c r="F166" s="303"/>
      <c r="G166" s="304" t="s">
        <v>1321</v>
      </c>
      <c r="H166" s="26">
        <v>999</v>
      </c>
      <c r="I166" s="37"/>
      <c r="J166" s="38">
        <v>4</v>
      </c>
      <c r="K166" s="39"/>
      <c r="L166" s="39"/>
      <c r="M166" s="39"/>
      <c r="N166" s="39">
        <v>1</v>
      </c>
      <c r="O166" s="39">
        <v>1</v>
      </c>
      <c r="P166" s="39">
        <v>1</v>
      </c>
      <c r="Q166" s="48">
        <v>0.12</v>
      </c>
      <c r="R166" s="334">
        <f>IF($A$1="补货",IF(V166="FBA",I166,J166)+K166+L166,IF(V166="FBA",I166,J166))</f>
        <v>4</v>
      </c>
      <c r="S166" s="50"/>
      <c r="T166" s="50">
        <f t="shared" si="10"/>
        <v>4</v>
      </c>
      <c r="U166" s="39">
        <f t="shared" si="11"/>
        <v>233.333333333333</v>
      </c>
      <c r="V166" s="51" t="s">
        <v>783</v>
      </c>
    </row>
    <row r="167" customHeight="1" spans="2:22">
      <c r="B167" s="305"/>
      <c r="C167" s="306" t="s">
        <v>1322</v>
      </c>
      <c r="D167" s="307" t="s">
        <v>1323</v>
      </c>
      <c r="E167" s="307" t="s">
        <v>145</v>
      </c>
      <c r="F167" s="308"/>
      <c r="G167" s="309" t="s">
        <v>1324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/>
      <c r="O167" s="323">
        <v>1</v>
      </c>
      <c r="P167" s="323">
        <v>1</v>
      </c>
      <c r="Q167" s="335">
        <v>0.05</v>
      </c>
      <c r="R167" s="336">
        <f>IF($A$1="补货",IF(V167="FBA",I167,J167)+K167+L167,IF(V167="FBA",I167,J167))</f>
        <v>15</v>
      </c>
      <c r="S167" s="337"/>
      <c r="T167" s="337">
        <f t="shared" si="10"/>
        <v>15</v>
      </c>
      <c r="U167" s="323">
        <f t="shared" si="11"/>
        <v>2100</v>
      </c>
      <c r="V167" s="338" t="s">
        <v>783</v>
      </c>
    </row>
    <row r="168" customHeight="1" spans="2:22">
      <c r="B168" s="15"/>
      <c r="C168" s="290" t="s">
        <v>1325</v>
      </c>
      <c r="D168" s="291" t="s">
        <v>1326</v>
      </c>
      <c r="E168" s="291" t="s">
        <v>138</v>
      </c>
      <c r="F168" s="18"/>
      <c r="G168" s="292" t="s">
        <v>1327</v>
      </c>
      <c r="H168" s="20">
        <v>999</v>
      </c>
      <c r="I168" s="34"/>
      <c r="J168" s="35">
        <v>14</v>
      </c>
      <c r="K168" s="36">
        <v>15</v>
      </c>
      <c r="L168" s="36"/>
      <c r="M168" s="36"/>
      <c r="N168" s="36"/>
      <c r="O168" s="36">
        <v>1</v>
      </c>
      <c r="P168" s="36">
        <v>3</v>
      </c>
      <c r="Q168" s="327">
        <v>0.08</v>
      </c>
      <c r="R168" s="328">
        <f>IF($A$1="补货",IF(V168="FBA",I168,J168)+K168+L168,IF(V168="FBA",I168,J168))</f>
        <v>14</v>
      </c>
      <c r="S168" s="329"/>
      <c r="T168" s="329">
        <f t="shared" si="10"/>
        <v>14</v>
      </c>
      <c r="U168" s="36">
        <f t="shared" si="11"/>
        <v>1225</v>
      </c>
      <c r="V168" s="47" t="s">
        <v>783</v>
      </c>
    </row>
    <row r="169" customHeight="1" spans="2:22">
      <c r="B169" s="293"/>
      <c r="C169" s="294" t="s">
        <v>1328</v>
      </c>
      <c r="D169" s="295" t="s">
        <v>1329</v>
      </c>
      <c r="E169" s="295" t="s">
        <v>873</v>
      </c>
      <c r="F169" s="296"/>
      <c r="G169" s="297" t="s">
        <v>1330</v>
      </c>
      <c r="H169" s="298">
        <v>1350</v>
      </c>
      <c r="I169" s="318">
        <v>20</v>
      </c>
      <c r="J169" s="319"/>
      <c r="K169" s="320">
        <v>9</v>
      </c>
      <c r="L169" s="320"/>
      <c r="M169" s="320">
        <v>2</v>
      </c>
      <c r="N169" s="320">
        <v>4</v>
      </c>
      <c r="O169" s="320">
        <v>8</v>
      </c>
      <c r="P169" s="320">
        <v>15</v>
      </c>
      <c r="Q169" s="330">
        <v>1.44</v>
      </c>
      <c r="R169" s="331">
        <f>IF($A$1="补货",IF(V169="FBA",I169,J169)+K169+L169,IF(V169="FBA",I169,J169))</f>
        <v>20</v>
      </c>
      <c r="S169" s="332"/>
      <c r="T169" s="332">
        <f t="shared" si="10"/>
        <v>20</v>
      </c>
      <c r="U169" s="320">
        <f t="shared" si="11"/>
        <v>97.2222222222222</v>
      </c>
      <c r="V169" s="333" t="s">
        <v>1107</v>
      </c>
    </row>
    <row r="170" customHeight="1" spans="2:22">
      <c r="B170" s="299"/>
      <c r="C170" s="7" t="s">
        <v>1331</v>
      </c>
      <c r="D170" s="8" t="s">
        <v>1332</v>
      </c>
      <c r="E170" s="8" t="s">
        <v>1333</v>
      </c>
      <c r="F170" s="9"/>
      <c r="G170" s="10" t="s">
        <v>1334</v>
      </c>
      <c r="H170" s="11">
        <v>1350</v>
      </c>
      <c r="I170" s="31">
        <v>3</v>
      </c>
      <c r="J170" s="32"/>
      <c r="K170" s="33">
        <v>12</v>
      </c>
      <c r="L170" s="33"/>
      <c r="M170" s="33">
        <v>3</v>
      </c>
      <c r="N170" s="33">
        <v>9</v>
      </c>
      <c r="O170" s="33">
        <v>24</v>
      </c>
      <c r="P170" s="33">
        <v>33</v>
      </c>
      <c r="Q170" s="43">
        <v>3.13</v>
      </c>
      <c r="R170" s="44">
        <f>IF($A$1="补货",IF(V170="FBA",I170,J170)+K170+L170,IF(V170="FBA",I170,J170))</f>
        <v>3</v>
      </c>
      <c r="S170" s="45">
        <v>29</v>
      </c>
      <c r="T170" s="45">
        <f t="shared" si="10"/>
        <v>32</v>
      </c>
      <c r="U170" s="33">
        <f t="shared" si="11"/>
        <v>71.5654952076677</v>
      </c>
      <c r="V170" s="46" t="s">
        <v>1107</v>
      </c>
    </row>
    <row r="171" customHeight="1" spans="2:22">
      <c r="B171" s="299"/>
      <c r="C171" s="7" t="s">
        <v>1335</v>
      </c>
      <c r="D171" s="8" t="s">
        <v>1336</v>
      </c>
      <c r="E171" s="8" t="s">
        <v>145</v>
      </c>
      <c r="F171" s="9"/>
      <c r="G171" s="10" t="s">
        <v>1337</v>
      </c>
      <c r="H171" s="11">
        <v>1350</v>
      </c>
      <c r="I171" s="31">
        <v>8</v>
      </c>
      <c r="J171" s="32"/>
      <c r="K171" s="33">
        <v>103</v>
      </c>
      <c r="L171" s="33"/>
      <c r="M171" s="33">
        <v>2</v>
      </c>
      <c r="N171" s="33">
        <v>3</v>
      </c>
      <c r="O171" s="33">
        <v>16</v>
      </c>
      <c r="P171" s="33">
        <v>22</v>
      </c>
      <c r="Q171" s="43">
        <v>1.41</v>
      </c>
      <c r="R171" s="44">
        <f>IF($A$1="补货",IF(V171="FBA",I171,J171)+K171+L171,IF(V171="FBA",I171,J171))</f>
        <v>8</v>
      </c>
      <c r="S171" s="45">
        <v>20</v>
      </c>
      <c r="T171" s="45">
        <f t="shared" si="10"/>
        <v>28</v>
      </c>
      <c r="U171" s="33">
        <f t="shared" si="11"/>
        <v>139.007092198582</v>
      </c>
      <c r="V171" s="46" t="s">
        <v>1107</v>
      </c>
    </row>
    <row r="172" customHeight="1" spans="2:22">
      <c r="B172" s="300"/>
      <c r="C172" s="301" t="s">
        <v>1338</v>
      </c>
      <c r="D172" s="302" t="s">
        <v>1339</v>
      </c>
      <c r="E172" s="302" t="s">
        <v>1340</v>
      </c>
      <c r="F172" s="303"/>
      <c r="G172" s="304" t="s">
        <v>1341</v>
      </c>
      <c r="H172" s="26">
        <v>1350</v>
      </c>
      <c r="I172" s="37"/>
      <c r="J172" s="38">
        <v>15</v>
      </c>
      <c r="K172" s="39">
        <v>200</v>
      </c>
      <c r="L172" s="39"/>
      <c r="M172" s="39"/>
      <c r="N172" s="39">
        <v>11</v>
      </c>
      <c r="O172" s="39">
        <v>12</v>
      </c>
      <c r="P172" s="39">
        <v>21</v>
      </c>
      <c r="Q172" s="48">
        <v>1.52</v>
      </c>
      <c r="R172" s="334">
        <f>IF($A$1="补货",IF(V172="FBA",I172,J172)+K172+L172,IF(V172="FBA",I172,J172))</f>
        <v>15</v>
      </c>
      <c r="S172" s="50">
        <v>32</v>
      </c>
      <c r="T172" s="50">
        <f t="shared" si="10"/>
        <v>47</v>
      </c>
      <c r="U172" s="39">
        <f t="shared" si="11"/>
        <v>216.447368421053</v>
      </c>
      <c r="V172" s="51" t="s">
        <v>783</v>
      </c>
    </row>
    <row r="173" customHeight="1" spans="2:22">
      <c r="B173" s="293"/>
      <c r="C173" s="294" t="s">
        <v>1342</v>
      </c>
      <c r="D173" s="295" t="s">
        <v>1343</v>
      </c>
      <c r="E173" s="295" t="s">
        <v>873</v>
      </c>
      <c r="F173" s="296"/>
      <c r="G173" s="297" t="s">
        <v>1344</v>
      </c>
      <c r="H173" s="298">
        <v>698</v>
      </c>
      <c r="I173" s="318">
        <v>17</v>
      </c>
      <c r="J173" s="319"/>
      <c r="K173" s="320">
        <v>1</v>
      </c>
      <c r="L173" s="320"/>
      <c r="M173" s="320">
        <v>3</v>
      </c>
      <c r="N173" s="320">
        <v>9</v>
      </c>
      <c r="O173" s="320">
        <v>21</v>
      </c>
      <c r="P173" s="320">
        <v>32</v>
      </c>
      <c r="Q173" s="330">
        <v>2.31</v>
      </c>
      <c r="R173" s="331">
        <f t="shared" ref="R173:R185" si="13">IF($A$1="补货",IF(V173="FBA",I173,J173)+K173+L173,IF(V173="FBA",I173,J173))</f>
        <v>17</v>
      </c>
      <c r="S173" s="332"/>
      <c r="T173" s="332">
        <f t="shared" ref="T173:T185" si="14">R173+S173</f>
        <v>17</v>
      </c>
      <c r="U173" s="320">
        <f t="shared" ref="U173:U185" si="15">IF(Q173&gt;0,T173/Q173*7,"-")</f>
        <v>51.5151515151515</v>
      </c>
      <c r="V173" s="333" t="s">
        <v>1107</v>
      </c>
    </row>
    <row r="174" customHeight="1" spans="2:22">
      <c r="B174" s="299"/>
      <c r="C174" s="7" t="s">
        <v>1345</v>
      </c>
      <c r="D174" s="8" t="s">
        <v>1346</v>
      </c>
      <c r="E174" s="8" t="s">
        <v>24</v>
      </c>
      <c r="F174" s="9"/>
      <c r="G174" s="10" t="s">
        <v>1347</v>
      </c>
      <c r="H174" s="11">
        <v>698</v>
      </c>
      <c r="I174" s="31">
        <v>50</v>
      </c>
      <c r="J174" s="32"/>
      <c r="K174" s="33"/>
      <c r="L174" s="33"/>
      <c r="M174" s="33">
        <v>1</v>
      </c>
      <c r="N174" s="33">
        <v>4</v>
      </c>
      <c r="O174" s="33">
        <v>7</v>
      </c>
      <c r="P174" s="33">
        <v>14</v>
      </c>
      <c r="Q174" s="43">
        <v>0.89</v>
      </c>
      <c r="R174" s="44">
        <f t="shared" si="13"/>
        <v>50</v>
      </c>
      <c r="S174" s="45"/>
      <c r="T174" s="45">
        <f t="shared" si="14"/>
        <v>50</v>
      </c>
      <c r="U174" s="33">
        <f t="shared" si="15"/>
        <v>393.258426966292</v>
      </c>
      <c r="V174" s="46" t="s">
        <v>1107</v>
      </c>
    </row>
    <row r="175" customHeight="1" spans="2:22">
      <c r="B175" s="299"/>
      <c r="C175" s="7" t="s">
        <v>1348</v>
      </c>
      <c r="D175" s="8" t="s">
        <v>1349</v>
      </c>
      <c r="E175" s="8" t="s">
        <v>145</v>
      </c>
      <c r="F175" s="9"/>
      <c r="G175" s="10" t="s">
        <v>1350</v>
      </c>
      <c r="H175" s="11">
        <v>698</v>
      </c>
      <c r="I175" s="31">
        <v>73</v>
      </c>
      <c r="J175" s="32"/>
      <c r="K175" s="33">
        <v>115</v>
      </c>
      <c r="L175" s="33"/>
      <c r="M175" s="33">
        <v>4</v>
      </c>
      <c r="N175" s="33">
        <v>23</v>
      </c>
      <c r="O175" s="33">
        <v>43</v>
      </c>
      <c r="P175" s="33">
        <v>52</v>
      </c>
      <c r="Q175" s="43">
        <v>4.87</v>
      </c>
      <c r="R175" s="44">
        <f t="shared" si="13"/>
        <v>73</v>
      </c>
      <c r="S175" s="45"/>
      <c r="T175" s="45">
        <f t="shared" si="14"/>
        <v>73</v>
      </c>
      <c r="U175" s="33">
        <f t="shared" si="15"/>
        <v>104.928131416838</v>
      </c>
      <c r="V175" s="46" t="s">
        <v>1107</v>
      </c>
    </row>
    <row r="176" customHeight="1" spans="2:22">
      <c r="B176" s="299"/>
      <c r="C176" s="7" t="s">
        <v>1351</v>
      </c>
      <c r="D176" s="8" t="s">
        <v>1352</v>
      </c>
      <c r="E176" s="8" t="s">
        <v>138</v>
      </c>
      <c r="F176" s="9"/>
      <c r="G176" s="10" t="s">
        <v>1353</v>
      </c>
      <c r="H176" s="11">
        <v>698</v>
      </c>
      <c r="I176" s="31">
        <v>51</v>
      </c>
      <c r="J176" s="32"/>
      <c r="K176" s="33">
        <v>55</v>
      </c>
      <c r="L176" s="33"/>
      <c r="M176" s="33">
        <v>2</v>
      </c>
      <c r="N176" s="33">
        <v>7</v>
      </c>
      <c r="O176" s="33">
        <v>12</v>
      </c>
      <c r="P176" s="33">
        <v>32</v>
      </c>
      <c r="Q176" s="43">
        <v>1.71</v>
      </c>
      <c r="R176" s="44">
        <f t="shared" si="13"/>
        <v>51</v>
      </c>
      <c r="S176" s="45"/>
      <c r="T176" s="45">
        <f t="shared" si="14"/>
        <v>51</v>
      </c>
      <c r="U176" s="33">
        <f t="shared" si="15"/>
        <v>208.771929824561</v>
      </c>
      <c r="V176" s="46" t="s">
        <v>1107</v>
      </c>
    </row>
    <row r="177" customHeight="1" spans="2:22">
      <c r="B177" s="299"/>
      <c r="C177" s="7" t="s">
        <v>1354</v>
      </c>
      <c r="D177" s="8" t="s">
        <v>1355</v>
      </c>
      <c r="E177" s="8" t="s">
        <v>945</v>
      </c>
      <c r="F177" s="9"/>
      <c r="G177" s="10" t="s">
        <v>1356</v>
      </c>
      <c r="H177" s="11">
        <v>698</v>
      </c>
      <c r="I177" s="31">
        <v>23</v>
      </c>
      <c r="J177" s="32"/>
      <c r="K177" s="33"/>
      <c r="L177" s="33"/>
      <c r="M177" s="33">
        <v>1</v>
      </c>
      <c r="N177" s="33">
        <v>6</v>
      </c>
      <c r="O177" s="33">
        <v>16</v>
      </c>
      <c r="P177" s="33">
        <v>35</v>
      </c>
      <c r="Q177" s="43">
        <v>1.67</v>
      </c>
      <c r="R177" s="44">
        <f t="shared" si="13"/>
        <v>23</v>
      </c>
      <c r="S177" s="45"/>
      <c r="T177" s="45">
        <f t="shared" si="14"/>
        <v>23</v>
      </c>
      <c r="U177" s="33">
        <f t="shared" si="15"/>
        <v>96.4071856287425</v>
      </c>
      <c r="V177" s="46" t="s">
        <v>1107</v>
      </c>
    </row>
    <row r="178" customHeight="1" spans="2:22">
      <c r="B178" s="362"/>
      <c r="C178" s="290" t="s">
        <v>1357</v>
      </c>
      <c r="D178" s="291" t="s">
        <v>1358</v>
      </c>
      <c r="E178" s="291" t="s">
        <v>786</v>
      </c>
      <c r="F178" s="18"/>
      <c r="G178" s="292" t="s">
        <v>1359</v>
      </c>
      <c r="H178" s="20">
        <v>698</v>
      </c>
      <c r="I178" s="34"/>
      <c r="J178" s="35">
        <v>29</v>
      </c>
      <c r="K178" s="36">
        <v>30</v>
      </c>
      <c r="L178" s="36"/>
      <c r="M178" s="36"/>
      <c r="N178" s="36">
        <v>1</v>
      </c>
      <c r="O178" s="36">
        <v>1</v>
      </c>
      <c r="P178" s="36">
        <v>1</v>
      </c>
      <c r="Q178" s="327">
        <v>0.12</v>
      </c>
      <c r="R178" s="328">
        <f t="shared" si="13"/>
        <v>29</v>
      </c>
      <c r="S178" s="329"/>
      <c r="T178" s="329">
        <f t="shared" si="14"/>
        <v>29</v>
      </c>
      <c r="U178" s="36">
        <f t="shared" si="15"/>
        <v>1691.66666666667</v>
      </c>
      <c r="V178" s="47" t="s">
        <v>783</v>
      </c>
    </row>
    <row r="179" customHeight="1" spans="2:22">
      <c r="B179" s="6"/>
      <c r="C179" s="7" t="s">
        <v>1360</v>
      </c>
      <c r="D179" s="8" t="s">
        <v>1361</v>
      </c>
      <c r="E179" s="8" t="s">
        <v>1362</v>
      </c>
      <c r="F179" s="45"/>
      <c r="G179" s="10" t="s">
        <v>1363</v>
      </c>
      <c r="H179" s="11">
        <v>980</v>
      </c>
      <c r="I179" s="31">
        <v>11</v>
      </c>
      <c r="J179" s="32"/>
      <c r="K179" s="33"/>
      <c r="L179" s="33"/>
      <c r="M179" s="33"/>
      <c r="N179" s="33">
        <v>6</v>
      </c>
      <c r="O179" s="33">
        <v>9</v>
      </c>
      <c r="P179" s="33">
        <v>9</v>
      </c>
      <c r="Q179" s="382">
        <v>0.88</v>
      </c>
      <c r="R179" s="44">
        <f t="shared" si="13"/>
        <v>11</v>
      </c>
      <c r="S179" s="45"/>
      <c r="T179" s="45">
        <f t="shared" si="14"/>
        <v>11</v>
      </c>
      <c r="U179" s="33">
        <f t="shared" si="15"/>
        <v>87.5</v>
      </c>
      <c r="V179" s="46" t="s">
        <v>1107</v>
      </c>
    </row>
    <row r="180" customHeight="1" spans="2:22">
      <c r="B180" s="21"/>
      <c r="C180" s="363" t="s">
        <v>1364</v>
      </c>
      <c r="D180" s="364" t="s">
        <v>1365</v>
      </c>
      <c r="E180" s="364" t="s">
        <v>1366</v>
      </c>
      <c r="F180" s="365"/>
      <c r="G180" s="366" t="s">
        <v>1367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783</v>
      </c>
    </row>
    <row r="181" customHeight="1" spans="2:22">
      <c r="B181" s="305"/>
      <c r="C181" s="306" t="s">
        <v>1368</v>
      </c>
      <c r="D181" s="307" t="s">
        <v>1369</v>
      </c>
      <c r="E181" s="307"/>
      <c r="F181" s="308" t="s">
        <v>1370</v>
      </c>
      <c r="G181" s="309" t="s">
        <v>1371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783</v>
      </c>
    </row>
    <row r="182" customHeight="1" spans="2:22">
      <c r="B182" s="6"/>
      <c r="C182" s="7" t="s">
        <v>1372</v>
      </c>
      <c r="D182" s="8" t="s">
        <v>1373</v>
      </c>
      <c r="E182" s="8"/>
      <c r="F182" s="9" t="s">
        <v>834</v>
      </c>
      <c r="G182" s="10" t="s">
        <v>1374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783</v>
      </c>
    </row>
    <row r="183" customHeight="1" spans="2:22">
      <c r="B183" s="6" t="s">
        <v>1375</v>
      </c>
      <c r="C183" s="7" t="s">
        <v>1376</v>
      </c>
      <c r="D183" s="8" t="s">
        <v>1377</v>
      </c>
      <c r="E183" s="8"/>
      <c r="F183" s="9" t="s">
        <v>857</v>
      </c>
      <c r="G183" s="10" t="s">
        <v>1378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783</v>
      </c>
    </row>
    <row r="184" customHeight="1" spans="2:22">
      <c r="B184" s="6" t="s">
        <v>1375</v>
      </c>
      <c r="C184" s="7" t="s">
        <v>1379</v>
      </c>
      <c r="D184" s="8" t="s">
        <v>1380</v>
      </c>
      <c r="E184" s="8" t="s">
        <v>1110</v>
      </c>
      <c r="F184" s="9" t="s">
        <v>1370</v>
      </c>
      <c r="G184" s="10" t="s">
        <v>1381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15</v>
      </c>
      <c r="S184" s="45"/>
      <c r="T184" s="45">
        <f t="shared" si="14"/>
        <v>15</v>
      </c>
      <c r="U184" s="33" t="str">
        <f t="shared" si="15"/>
        <v>-</v>
      </c>
      <c r="V184" s="46" t="s">
        <v>783</v>
      </c>
    </row>
    <row r="185" customHeight="1" spans="2:22">
      <c r="B185" s="15"/>
      <c r="C185" s="290" t="s">
        <v>1382</v>
      </c>
      <c r="D185" s="291" t="s">
        <v>1383</v>
      </c>
      <c r="E185" s="291" t="s">
        <v>1110</v>
      </c>
      <c r="F185" s="18" t="s">
        <v>834</v>
      </c>
      <c r="G185" s="292" t="s">
        <v>1384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10</v>
      </c>
      <c r="S185" s="45"/>
      <c r="T185" s="45">
        <f t="shared" ref="T185:T212" si="17">R185+S185</f>
        <v>10</v>
      </c>
      <c r="U185" s="33" t="str">
        <f t="shared" ref="U185:U212" si="18">IF(Q185&gt;0,T185/Q185*7,"-")</f>
        <v>-</v>
      </c>
      <c r="V185" s="47" t="s">
        <v>783</v>
      </c>
    </row>
    <row r="186" customHeight="1" spans="2:22">
      <c r="B186" s="15"/>
      <c r="C186" s="290" t="s">
        <v>1385</v>
      </c>
      <c r="D186" s="291" t="s">
        <v>1386</v>
      </c>
      <c r="E186" s="291" t="s">
        <v>1110</v>
      </c>
      <c r="F186" s="18" t="s">
        <v>807</v>
      </c>
      <c r="G186" s="292" t="s">
        <v>1387</v>
      </c>
      <c r="H186" s="20">
        <v>398</v>
      </c>
      <c r="I186" s="34"/>
      <c r="J186" s="35">
        <v>2</v>
      </c>
      <c r="K186" s="36">
        <v>4</v>
      </c>
      <c r="L186" s="36"/>
      <c r="M186" s="36"/>
      <c r="N186" s="36"/>
      <c r="O186" s="36">
        <v>1</v>
      </c>
      <c r="P186" s="36">
        <v>1</v>
      </c>
      <c r="Q186" s="327">
        <v>0.05</v>
      </c>
      <c r="R186" s="44">
        <f t="shared" si="16"/>
        <v>2</v>
      </c>
      <c r="S186" s="45"/>
      <c r="T186" s="45">
        <f t="shared" si="17"/>
        <v>2</v>
      </c>
      <c r="U186" s="33">
        <f t="shared" si="18"/>
        <v>280</v>
      </c>
      <c r="V186" s="47" t="s">
        <v>783</v>
      </c>
    </row>
    <row r="187" customHeight="1" spans="2:22">
      <c r="B187" s="15"/>
      <c r="C187" s="16" t="s">
        <v>1388</v>
      </c>
      <c r="D187" s="17" t="s">
        <v>1389</v>
      </c>
      <c r="E187" s="17" t="s">
        <v>1110</v>
      </c>
      <c r="F187" s="18" t="s">
        <v>857</v>
      </c>
      <c r="G187" s="19" t="s">
        <v>1390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20</v>
      </c>
      <c r="S187" s="45"/>
      <c r="T187" s="45">
        <f t="shared" si="17"/>
        <v>20</v>
      </c>
      <c r="U187" s="33" t="str">
        <f t="shared" si="18"/>
        <v>-</v>
      </c>
      <c r="V187" s="47" t="s">
        <v>783</v>
      </c>
    </row>
    <row r="188" customHeight="1" spans="2:22">
      <c r="B188" s="15"/>
      <c r="C188" s="16" t="s">
        <v>1391</v>
      </c>
      <c r="D188" s="17" t="s">
        <v>1392</v>
      </c>
      <c r="E188" s="17" t="s">
        <v>1114</v>
      </c>
      <c r="F188" s="18" t="s">
        <v>1370</v>
      </c>
      <c r="G188" s="19" t="s">
        <v>1393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11</v>
      </c>
      <c r="S188" s="45"/>
      <c r="T188" s="45">
        <f t="shared" si="17"/>
        <v>11</v>
      </c>
      <c r="U188" s="33" t="str">
        <f t="shared" si="18"/>
        <v>-</v>
      </c>
      <c r="V188" s="47" t="s">
        <v>783</v>
      </c>
    </row>
    <row r="189" customHeight="1" spans="2:22">
      <c r="B189" s="15"/>
      <c r="C189" s="16" t="s">
        <v>1394</v>
      </c>
      <c r="D189" s="17" t="s">
        <v>1395</v>
      </c>
      <c r="E189" s="17" t="s">
        <v>1114</v>
      </c>
      <c r="F189" s="18" t="s">
        <v>834</v>
      </c>
      <c r="G189" s="19" t="s">
        <v>1396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9</v>
      </c>
      <c r="S189" s="45"/>
      <c r="T189" s="45">
        <f t="shared" si="17"/>
        <v>9</v>
      </c>
      <c r="U189" s="33" t="str">
        <f t="shared" si="18"/>
        <v>-</v>
      </c>
      <c r="V189" s="47" t="s">
        <v>783</v>
      </c>
    </row>
    <row r="190" customHeight="1" spans="2:22">
      <c r="B190" s="15"/>
      <c r="C190" s="16" t="s">
        <v>1397</v>
      </c>
      <c r="D190" s="17" t="s">
        <v>1398</v>
      </c>
      <c r="E190" s="17" t="s">
        <v>1114</v>
      </c>
      <c r="F190" s="18" t="s">
        <v>857</v>
      </c>
      <c r="G190" s="19" t="s">
        <v>1399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/>
      <c r="O190" s="36"/>
      <c r="P190" s="36">
        <v>1</v>
      </c>
      <c r="Q190" s="327">
        <v>0.02</v>
      </c>
      <c r="R190" s="44">
        <f t="shared" si="16"/>
        <v>12</v>
      </c>
      <c r="S190" s="45"/>
      <c r="T190" s="45">
        <f t="shared" si="17"/>
        <v>12</v>
      </c>
      <c r="U190" s="33">
        <f t="shared" si="18"/>
        <v>4200</v>
      </c>
      <c r="V190" s="47" t="s">
        <v>783</v>
      </c>
    </row>
    <row r="191" customHeight="1" spans="2:22">
      <c r="B191" s="15"/>
      <c r="C191" s="16" t="s">
        <v>1400</v>
      </c>
      <c r="D191" s="17" t="s">
        <v>1401</v>
      </c>
      <c r="E191" s="17" t="s">
        <v>1114</v>
      </c>
      <c r="F191" s="18" t="s">
        <v>1402</v>
      </c>
      <c r="G191" s="19" t="s">
        <v>1403</v>
      </c>
      <c r="H191" s="20">
        <v>458</v>
      </c>
      <c r="I191" s="34"/>
      <c r="J191" s="35">
        <v>3</v>
      </c>
      <c r="K191" s="36">
        <v>8</v>
      </c>
      <c r="L191" s="36"/>
      <c r="M191" s="36"/>
      <c r="N191" s="36"/>
      <c r="O191" s="36">
        <v>1</v>
      </c>
      <c r="P191" s="36">
        <v>1</v>
      </c>
      <c r="Q191" s="327">
        <v>0.05</v>
      </c>
      <c r="R191" s="44">
        <f t="shared" si="16"/>
        <v>3</v>
      </c>
      <c r="S191" s="45"/>
      <c r="T191" s="45">
        <f t="shared" si="17"/>
        <v>3</v>
      </c>
      <c r="U191" s="33">
        <f t="shared" si="18"/>
        <v>420</v>
      </c>
      <c r="V191" s="47" t="s">
        <v>783</v>
      </c>
    </row>
    <row r="192" customHeight="1" spans="2:22">
      <c r="B192" s="15"/>
      <c r="C192" s="16" t="s">
        <v>1404</v>
      </c>
      <c r="D192" s="17" t="s">
        <v>1405</v>
      </c>
      <c r="E192" s="17" t="s">
        <v>145</v>
      </c>
      <c r="F192" s="18" t="s">
        <v>1370</v>
      </c>
      <c r="G192" s="19" t="s">
        <v>1406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11</v>
      </c>
      <c r="S192" s="45"/>
      <c r="T192" s="45">
        <f t="shared" si="17"/>
        <v>11</v>
      </c>
      <c r="U192" s="33" t="str">
        <f t="shared" si="18"/>
        <v>-</v>
      </c>
      <c r="V192" s="47" t="s">
        <v>783</v>
      </c>
    </row>
    <row r="193" customHeight="1" spans="2:22">
      <c r="B193" s="15"/>
      <c r="C193" s="16" t="s">
        <v>1407</v>
      </c>
      <c r="D193" s="17" t="s">
        <v>1408</v>
      </c>
      <c r="E193" s="17" t="s">
        <v>145</v>
      </c>
      <c r="F193" s="18" t="s">
        <v>834</v>
      </c>
      <c r="G193" s="19" t="s">
        <v>1409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7</v>
      </c>
      <c r="S193" s="45"/>
      <c r="T193" s="45">
        <f t="shared" si="17"/>
        <v>7</v>
      </c>
      <c r="U193" s="33" t="str">
        <f t="shared" si="18"/>
        <v>-</v>
      </c>
      <c r="V193" s="47" t="s">
        <v>783</v>
      </c>
    </row>
    <row r="194" customHeight="1" spans="2:22">
      <c r="B194" s="15"/>
      <c r="C194" s="16" t="s">
        <v>1410</v>
      </c>
      <c r="D194" s="17" t="s">
        <v>1411</v>
      </c>
      <c r="E194" s="17" t="s">
        <v>145</v>
      </c>
      <c r="F194" s="18" t="s">
        <v>815</v>
      </c>
      <c r="G194" s="19" t="s">
        <v>1412</v>
      </c>
      <c r="H194" s="20">
        <v>428</v>
      </c>
      <c r="I194" s="34"/>
      <c r="J194" s="35">
        <v>2</v>
      </c>
      <c r="K194" s="36">
        <v>6</v>
      </c>
      <c r="L194" s="36"/>
      <c r="M194" s="36"/>
      <c r="N194" s="36"/>
      <c r="O194" s="36"/>
      <c r="P194" s="36"/>
      <c r="Q194" s="327"/>
      <c r="R194" s="44">
        <f t="shared" si="16"/>
        <v>2</v>
      </c>
      <c r="S194" s="45"/>
      <c r="T194" s="45">
        <f t="shared" si="17"/>
        <v>2</v>
      </c>
      <c r="U194" s="33" t="str">
        <f t="shared" si="18"/>
        <v>-</v>
      </c>
      <c r="V194" s="47" t="s">
        <v>783</v>
      </c>
    </row>
    <row r="195" customHeight="1" spans="2:22">
      <c r="B195" s="15"/>
      <c r="C195" s="16" t="s">
        <v>1413</v>
      </c>
      <c r="D195" s="17" t="s">
        <v>1414</v>
      </c>
      <c r="E195" s="17" t="s">
        <v>145</v>
      </c>
      <c r="F195" s="18" t="s">
        <v>857</v>
      </c>
      <c r="G195" s="19" t="s">
        <v>1415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10</v>
      </c>
      <c r="S195" s="45"/>
      <c r="T195" s="45">
        <f t="shared" si="17"/>
        <v>10</v>
      </c>
      <c r="U195" s="33" t="str">
        <f t="shared" si="18"/>
        <v>-</v>
      </c>
      <c r="V195" s="47" t="s">
        <v>783</v>
      </c>
    </row>
    <row r="196" customHeight="1" spans="2:22">
      <c r="B196" s="15"/>
      <c r="C196" s="16" t="s">
        <v>1416</v>
      </c>
      <c r="D196" s="17" t="s">
        <v>1417</v>
      </c>
      <c r="E196" s="17" t="s">
        <v>31</v>
      </c>
      <c r="F196" s="18" t="s">
        <v>857</v>
      </c>
      <c r="G196" s="19" t="s">
        <v>1418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20</v>
      </c>
      <c r="S196" s="45"/>
      <c r="T196" s="45">
        <f t="shared" si="17"/>
        <v>20</v>
      </c>
      <c r="U196" s="33" t="str">
        <f t="shared" si="18"/>
        <v>-</v>
      </c>
      <c r="V196" s="47" t="s">
        <v>783</v>
      </c>
    </row>
    <row r="197" customHeight="1" spans="2:22">
      <c r="B197" s="15"/>
      <c r="C197" s="16" t="s">
        <v>1419</v>
      </c>
      <c r="D197" s="17" t="s">
        <v>1420</v>
      </c>
      <c r="E197" s="17" t="s">
        <v>945</v>
      </c>
      <c r="F197" s="18" t="s">
        <v>1402</v>
      </c>
      <c r="G197" s="19" t="s">
        <v>1421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/>
      <c r="P197" s="36">
        <v>1</v>
      </c>
      <c r="Q197" s="327">
        <v>0.02</v>
      </c>
      <c r="R197" s="44">
        <f t="shared" si="16"/>
        <v>16</v>
      </c>
      <c r="S197" s="45"/>
      <c r="T197" s="45">
        <f t="shared" si="17"/>
        <v>16</v>
      </c>
      <c r="U197" s="33">
        <f t="shared" si="18"/>
        <v>5600</v>
      </c>
      <c r="V197" s="47" t="s">
        <v>783</v>
      </c>
    </row>
    <row r="198" customHeight="1" spans="2:22">
      <c r="B198" s="15"/>
      <c r="C198" s="16" t="s">
        <v>1422</v>
      </c>
      <c r="D198" s="17" t="s">
        <v>1423</v>
      </c>
      <c r="E198" s="17" t="s">
        <v>1156</v>
      </c>
      <c r="F198" s="18" t="s">
        <v>807</v>
      </c>
      <c r="G198" s="19" t="s">
        <v>1424</v>
      </c>
      <c r="H198" s="20">
        <v>398</v>
      </c>
      <c r="I198" s="34"/>
      <c r="J198" s="35">
        <v>3</v>
      </c>
      <c r="K198" s="36">
        <v>4</v>
      </c>
      <c r="L198" s="36"/>
      <c r="M198" s="36"/>
      <c r="N198" s="36"/>
      <c r="O198" s="36"/>
      <c r="P198" s="36"/>
      <c r="Q198" s="327"/>
      <c r="R198" s="44">
        <f t="shared" si="16"/>
        <v>3</v>
      </c>
      <c r="S198" s="45"/>
      <c r="T198" s="45">
        <f t="shared" si="17"/>
        <v>3</v>
      </c>
      <c r="U198" s="33" t="str">
        <f t="shared" si="18"/>
        <v>-</v>
      </c>
      <c r="V198" s="47" t="s">
        <v>783</v>
      </c>
    </row>
    <row r="199" customHeight="1" spans="2:22">
      <c r="B199" s="15"/>
      <c r="C199" s="16" t="s">
        <v>1425</v>
      </c>
      <c r="D199" s="17" t="s">
        <v>1426</v>
      </c>
      <c r="E199" s="17" t="s">
        <v>1156</v>
      </c>
      <c r="F199" s="18" t="s">
        <v>815</v>
      </c>
      <c r="G199" s="19" t="s">
        <v>1427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1</v>
      </c>
      <c r="S199" s="45"/>
      <c r="T199" s="45">
        <f t="shared" si="17"/>
        <v>1</v>
      </c>
      <c r="U199" s="33" t="str">
        <f t="shared" si="18"/>
        <v>-</v>
      </c>
      <c r="V199" s="47" t="s">
        <v>783</v>
      </c>
    </row>
    <row r="200" customHeight="1" spans="2:22">
      <c r="B200" s="15"/>
      <c r="C200" s="16" t="s">
        <v>1428</v>
      </c>
      <c r="D200" s="17" t="s">
        <v>1429</v>
      </c>
      <c r="E200" s="17" t="s">
        <v>1156</v>
      </c>
      <c r="F200" s="18" t="s">
        <v>857</v>
      </c>
      <c r="G200" s="19" t="s">
        <v>1430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16</v>
      </c>
      <c r="S200" s="45"/>
      <c r="T200" s="45">
        <f t="shared" si="17"/>
        <v>16</v>
      </c>
      <c r="U200" s="33" t="str">
        <f t="shared" si="18"/>
        <v>-</v>
      </c>
      <c r="V200" s="47" t="s">
        <v>783</v>
      </c>
    </row>
    <row r="201" customHeight="1" spans="2:22">
      <c r="B201" s="15"/>
      <c r="C201" s="16" t="s">
        <v>1431</v>
      </c>
      <c r="D201" s="17" t="s">
        <v>1432</v>
      </c>
      <c r="E201" s="17" t="s">
        <v>1156</v>
      </c>
      <c r="F201" s="18" t="s">
        <v>1402</v>
      </c>
      <c r="G201" s="19" t="s">
        <v>1433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/>
      <c r="P201" s="36">
        <v>1</v>
      </c>
      <c r="Q201" s="327">
        <v>0.02</v>
      </c>
      <c r="R201" s="44">
        <f t="shared" si="16"/>
        <v>4</v>
      </c>
      <c r="S201" s="45"/>
      <c r="T201" s="45">
        <f t="shared" si="17"/>
        <v>4</v>
      </c>
      <c r="U201" s="33">
        <f t="shared" si="18"/>
        <v>1400</v>
      </c>
      <c r="V201" s="47" t="s">
        <v>783</v>
      </c>
    </row>
    <row r="202" customHeight="1" spans="2:22">
      <c r="B202" s="15"/>
      <c r="C202" s="16" t="s">
        <v>1434</v>
      </c>
      <c r="D202" s="17" t="s">
        <v>1435</v>
      </c>
      <c r="E202" s="17"/>
      <c r="F202" s="18" t="s">
        <v>815</v>
      </c>
      <c r="G202" s="19" t="s">
        <v>1436</v>
      </c>
      <c r="H202" s="20">
        <v>428</v>
      </c>
      <c r="I202" s="34"/>
      <c r="J202" s="35">
        <v>2</v>
      </c>
      <c r="K202" s="36"/>
      <c r="L202" s="36"/>
      <c r="M202" s="36"/>
      <c r="N202" s="36"/>
      <c r="O202" s="36">
        <v>2</v>
      </c>
      <c r="P202" s="36">
        <v>7</v>
      </c>
      <c r="Q202" s="327">
        <v>0.18</v>
      </c>
      <c r="R202" s="44">
        <f t="shared" si="16"/>
        <v>2</v>
      </c>
      <c r="S202" s="45"/>
      <c r="T202" s="45">
        <f t="shared" si="17"/>
        <v>2</v>
      </c>
      <c r="U202" s="33">
        <f t="shared" si="18"/>
        <v>77.7777777777778</v>
      </c>
      <c r="V202" s="47" t="s">
        <v>783</v>
      </c>
    </row>
    <row r="203" customHeight="1" spans="2:22">
      <c r="B203" s="15"/>
      <c r="C203" s="16" t="s">
        <v>1437</v>
      </c>
      <c r="D203" s="17" t="s">
        <v>1438</v>
      </c>
      <c r="E203" s="17"/>
      <c r="F203" s="18" t="s">
        <v>815</v>
      </c>
      <c r="G203" s="19" t="s">
        <v>1439</v>
      </c>
      <c r="H203" s="20">
        <v>428</v>
      </c>
      <c r="I203" s="34"/>
      <c r="J203" s="35"/>
      <c r="K203" s="36"/>
      <c r="L203" s="36"/>
      <c r="M203" s="36"/>
      <c r="N203" s="36"/>
      <c r="O203" s="36"/>
      <c r="P203" s="36"/>
      <c r="Q203" s="327"/>
      <c r="R203" s="44">
        <f t="shared" si="16"/>
        <v>0</v>
      </c>
      <c r="S203" s="45"/>
      <c r="T203" s="45">
        <f t="shared" si="17"/>
        <v>0</v>
      </c>
      <c r="U203" s="33" t="str">
        <f t="shared" si="18"/>
        <v>-</v>
      </c>
      <c r="V203" s="47" t="s">
        <v>783</v>
      </c>
    </row>
    <row r="204" customHeight="1" spans="2:22">
      <c r="B204" s="15"/>
      <c r="C204" s="16" t="s">
        <v>1440</v>
      </c>
      <c r="D204" s="17" t="s">
        <v>1441</v>
      </c>
      <c r="E204" s="17"/>
      <c r="F204" s="18" t="s">
        <v>815</v>
      </c>
      <c r="G204" s="19" t="s">
        <v>1442</v>
      </c>
      <c r="H204" s="20">
        <v>428</v>
      </c>
      <c r="I204" s="34"/>
      <c r="J204" s="35">
        <v>10</v>
      </c>
      <c r="K204" s="36">
        <v>15</v>
      </c>
      <c r="L204" s="36"/>
      <c r="M204" s="36"/>
      <c r="N204" s="36"/>
      <c r="O204" s="36">
        <v>1</v>
      </c>
      <c r="P204" s="36">
        <v>2</v>
      </c>
      <c r="Q204" s="327">
        <v>0.07</v>
      </c>
      <c r="R204" s="44">
        <f t="shared" si="16"/>
        <v>10</v>
      </c>
      <c r="S204" s="45"/>
      <c r="T204" s="45">
        <f t="shared" si="17"/>
        <v>10</v>
      </c>
      <c r="U204" s="33">
        <f t="shared" si="18"/>
        <v>1000</v>
      </c>
      <c r="V204" s="47" t="s">
        <v>783</v>
      </c>
    </row>
    <row r="205" customHeight="1" spans="2:22">
      <c r="B205" s="15"/>
      <c r="C205" s="16" t="s">
        <v>1443</v>
      </c>
      <c r="D205" s="17" t="s">
        <v>1444</v>
      </c>
      <c r="E205" s="17"/>
      <c r="F205" s="18" t="s">
        <v>857</v>
      </c>
      <c r="G205" s="19" t="s">
        <v>1445</v>
      </c>
      <c r="H205" s="20">
        <v>428</v>
      </c>
      <c r="I205" s="34"/>
      <c r="J205" s="35">
        <v>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5</v>
      </c>
      <c r="S205" s="45"/>
      <c r="T205" s="45">
        <f t="shared" si="17"/>
        <v>5</v>
      </c>
      <c r="U205" s="33" t="str">
        <f t="shared" si="18"/>
        <v>-</v>
      </c>
      <c r="V205" s="47" t="s">
        <v>783</v>
      </c>
    </row>
    <row r="206" customHeight="1" spans="2:22">
      <c r="B206" s="15"/>
      <c r="C206" s="16" t="s">
        <v>1446</v>
      </c>
      <c r="D206" s="17" t="s">
        <v>1447</v>
      </c>
      <c r="E206" s="17"/>
      <c r="F206" s="18" t="s">
        <v>857</v>
      </c>
      <c r="G206" s="19" t="s">
        <v>1448</v>
      </c>
      <c r="H206" s="20">
        <v>428</v>
      </c>
      <c r="I206" s="34"/>
      <c r="J206" s="35">
        <v>5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5</v>
      </c>
      <c r="S206" s="45"/>
      <c r="T206" s="45">
        <f t="shared" si="17"/>
        <v>5</v>
      </c>
      <c r="U206" s="33" t="str">
        <f t="shared" si="18"/>
        <v>-</v>
      </c>
      <c r="V206" s="47" t="s">
        <v>783</v>
      </c>
    </row>
    <row r="207" customHeight="1" spans="2:22">
      <c r="B207" s="15"/>
      <c r="C207" s="16" t="s">
        <v>1449</v>
      </c>
      <c r="D207" s="17" t="s">
        <v>1450</v>
      </c>
      <c r="E207" s="17"/>
      <c r="F207" s="18" t="s">
        <v>857</v>
      </c>
      <c r="G207" s="19" t="s">
        <v>1451</v>
      </c>
      <c r="H207" s="20">
        <v>428</v>
      </c>
      <c r="I207" s="34"/>
      <c r="J207" s="35">
        <v>5</v>
      </c>
      <c r="K207" s="36">
        <v>20</v>
      </c>
      <c r="L207" s="36"/>
      <c r="M207" s="36"/>
      <c r="N207" s="36"/>
      <c r="O207" s="36"/>
      <c r="P207" s="36"/>
      <c r="Q207" s="327"/>
      <c r="R207" s="44">
        <f t="shared" si="16"/>
        <v>5</v>
      </c>
      <c r="S207" s="45"/>
      <c r="T207" s="45">
        <f t="shared" si="17"/>
        <v>5</v>
      </c>
      <c r="U207" s="33" t="str">
        <f t="shared" si="18"/>
        <v>-</v>
      </c>
      <c r="V207" s="47" t="s">
        <v>783</v>
      </c>
    </row>
    <row r="208" customHeight="1" spans="2:22">
      <c r="B208" s="15"/>
      <c r="C208" s="16" t="s">
        <v>1452</v>
      </c>
      <c r="D208" s="17" t="s">
        <v>1453</v>
      </c>
      <c r="E208" s="17"/>
      <c r="F208" s="18" t="s">
        <v>857</v>
      </c>
      <c r="G208" s="19" t="s">
        <v>1454</v>
      </c>
      <c r="H208" s="20">
        <v>428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783</v>
      </c>
    </row>
    <row r="209" customHeight="1" spans="2:22">
      <c r="B209" s="15"/>
      <c r="C209" s="16" t="s">
        <v>1455</v>
      </c>
      <c r="D209" s="17" t="s">
        <v>1456</v>
      </c>
      <c r="E209" s="17"/>
      <c r="F209" s="18" t="s">
        <v>857</v>
      </c>
      <c r="G209" s="19" t="s">
        <v>1457</v>
      </c>
      <c r="H209" s="20">
        <v>428</v>
      </c>
      <c r="I209" s="34"/>
      <c r="J209" s="35">
        <v>5</v>
      </c>
      <c r="K209" s="36"/>
      <c r="L209" s="36"/>
      <c r="M209" s="36"/>
      <c r="N209" s="36"/>
      <c r="O209" s="36"/>
      <c r="P209" s="36">
        <v>1</v>
      </c>
      <c r="Q209" s="327">
        <v>0.02</v>
      </c>
      <c r="R209" s="44">
        <f t="shared" si="16"/>
        <v>5</v>
      </c>
      <c r="S209" s="45"/>
      <c r="T209" s="45">
        <f t="shared" si="17"/>
        <v>5</v>
      </c>
      <c r="U209" s="33">
        <f t="shared" si="18"/>
        <v>1750</v>
      </c>
      <c r="V209" s="47" t="s">
        <v>783</v>
      </c>
    </row>
    <row r="210" customHeight="1" spans="2:22">
      <c r="B210" s="15"/>
      <c r="C210" s="16" t="s">
        <v>1458</v>
      </c>
      <c r="D210" s="17" t="s">
        <v>1459</v>
      </c>
      <c r="E210" s="17"/>
      <c r="F210" s="18" t="s">
        <v>857</v>
      </c>
      <c r="G210" s="19" t="s">
        <v>1460</v>
      </c>
      <c r="H210" s="20">
        <v>428</v>
      </c>
      <c r="I210" s="34"/>
      <c r="J210" s="35">
        <v>5</v>
      </c>
      <c r="K210" s="36">
        <v>20</v>
      </c>
      <c r="L210" s="36"/>
      <c r="M210" s="36"/>
      <c r="N210" s="36"/>
      <c r="O210" s="36"/>
      <c r="P210" s="36">
        <v>2</v>
      </c>
      <c r="Q210" s="327">
        <v>0.03</v>
      </c>
      <c r="R210" s="44">
        <f t="shared" si="16"/>
        <v>5</v>
      </c>
      <c r="S210" s="45"/>
      <c r="T210" s="45">
        <f t="shared" si="17"/>
        <v>5</v>
      </c>
      <c r="U210" s="33">
        <f t="shared" si="18"/>
        <v>1166.66666666667</v>
      </c>
      <c r="V210" s="47" t="s">
        <v>783</v>
      </c>
    </row>
    <row r="211" customHeight="1" spans="2:22">
      <c r="B211" s="15"/>
      <c r="C211" s="16" t="s">
        <v>1461</v>
      </c>
      <c r="D211" s="17" t="s">
        <v>1462</v>
      </c>
      <c r="E211" s="17"/>
      <c r="F211" s="18" t="s">
        <v>1402</v>
      </c>
      <c r="G211" s="19" t="s">
        <v>1463</v>
      </c>
      <c r="H211" s="20">
        <v>428</v>
      </c>
      <c r="I211" s="34"/>
      <c r="J211" s="35"/>
      <c r="K211" s="36"/>
      <c r="L211" s="36"/>
      <c r="M211" s="36"/>
      <c r="N211" s="36">
        <v>1</v>
      </c>
      <c r="O211" s="36">
        <v>3</v>
      </c>
      <c r="P211" s="36">
        <v>3</v>
      </c>
      <c r="Q211" s="327">
        <v>0.22</v>
      </c>
      <c r="R211" s="44">
        <f t="shared" si="16"/>
        <v>0</v>
      </c>
      <c r="S211" s="45"/>
      <c r="T211" s="45">
        <f t="shared" si="17"/>
        <v>0</v>
      </c>
      <c r="U211" s="33">
        <f t="shared" si="18"/>
        <v>0</v>
      </c>
      <c r="V211" s="47" t="s">
        <v>783</v>
      </c>
    </row>
    <row r="212" customHeight="1" spans="2:22">
      <c r="B212" s="15"/>
      <c r="C212" s="16" t="s">
        <v>1464</v>
      </c>
      <c r="D212" s="17" t="s">
        <v>1465</v>
      </c>
      <c r="E212" s="17"/>
      <c r="F212" s="18" t="s">
        <v>1007</v>
      </c>
      <c r="G212" s="19" t="s">
        <v>1466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783</v>
      </c>
    </row>
    <row r="213" customHeight="1" spans="2:22">
      <c r="B213" s="15"/>
      <c r="C213" s="16" t="s">
        <v>1467</v>
      </c>
      <c r="D213" s="17" t="s">
        <v>1468</v>
      </c>
      <c r="E213" s="17"/>
      <c r="F213" s="18" t="s">
        <v>1469</v>
      </c>
      <c r="G213" s="19" t="s">
        <v>1470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783</v>
      </c>
    </row>
    <row r="214" customHeight="1" spans="2:22">
      <c r="B214" s="15"/>
      <c r="C214" s="16" t="s">
        <v>1471</v>
      </c>
      <c r="D214" s="17" t="s">
        <v>1472</v>
      </c>
      <c r="E214" s="17"/>
      <c r="F214" s="18" t="s">
        <v>1473</v>
      </c>
      <c r="G214" s="19" t="s">
        <v>1474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783</v>
      </c>
    </row>
    <row r="215" customHeight="1" spans="2:22">
      <c r="B215" s="15"/>
      <c r="C215" s="16" t="s">
        <v>1475</v>
      </c>
      <c r="D215" s="17" t="s">
        <v>1476</v>
      </c>
      <c r="E215" s="17"/>
      <c r="F215" s="18" t="s">
        <v>1477</v>
      </c>
      <c r="G215" s="19" t="s">
        <v>1478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783</v>
      </c>
    </row>
    <row r="216" customHeight="1" spans="2:22">
      <c r="B216" s="15"/>
      <c r="C216" s="16" t="s">
        <v>1479</v>
      </c>
      <c r="D216" s="17" t="s">
        <v>1480</v>
      </c>
      <c r="E216" s="17"/>
      <c r="F216" s="18" t="s">
        <v>1481</v>
      </c>
      <c r="G216" s="19" t="s">
        <v>1482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783</v>
      </c>
    </row>
    <row r="217" customHeight="1" spans="2:22">
      <c r="B217" s="15"/>
      <c r="C217" s="16" t="s">
        <v>1483</v>
      </c>
      <c r="D217" s="17" t="s">
        <v>1484</v>
      </c>
      <c r="E217" s="17"/>
      <c r="F217" s="18" t="s">
        <v>1485</v>
      </c>
      <c r="G217" s="19" t="s">
        <v>1486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/>
      <c r="P217" s="36"/>
      <c r="Q217" s="327"/>
      <c r="R217" s="44">
        <f t="shared" si="19"/>
        <v>25</v>
      </c>
      <c r="S217" s="45"/>
      <c r="T217" s="45">
        <f t="shared" si="20"/>
        <v>25</v>
      </c>
      <c r="U217" s="33" t="str">
        <f t="shared" si="21"/>
        <v>-</v>
      </c>
      <c r="V217" s="47" t="s">
        <v>783</v>
      </c>
    </row>
    <row r="218" customHeight="1" spans="2:22">
      <c r="B218" s="15"/>
      <c r="C218" s="16" t="s">
        <v>1487</v>
      </c>
      <c r="D218" s="17" t="s">
        <v>1488</v>
      </c>
      <c r="E218" s="17"/>
      <c r="F218" s="18" t="s">
        <v>1489</v>
      </c>
      <c r="G218" s="19" t="s">
        <v>1490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783</v>
      </c>
    </row>
    <row r="219" customHeight="1" spans="2:22">
      <c r="B219" s="15"/>
      <c r="C219" s="16" t="s">
        <v>1491</v>
      </c>
      <c r="D219" s="17" t="s">
        <v>1492</v>
      </c>
      <c r="E219" s="17"/>
      <c r="F219" s="18" t="s">
        <v>1493</v>
      </c>
      <c r="G219" s="19" t="s">
        <v>1494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783</v>
      </c>
    </row>
    <row r="220" customHeight="1" spans="2:22">
      <c r="B220" s="15"/>
      <c r="C220" s="16" t="s">
        <v>1495</v>
      </c>
      <c r="D220" s="17" t="s">
        <v>1496</v>
      </c>
      <c r="E220" s="17"/>
      <c r="F220" s="18" t="s">
        <v>1497</v>
      </c>
      <c r="G220" s="19" t="s">
        <v>1498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15</v>
      </c>
      <c r="S220" s="45"/>
      <c r="T220" s="45">
        <f t="shared" si="20"/>
        <v>15</v>
      </c>
      <c r="U220" s="33" t="str">
        <f t="shared" si="21"/>
        <v>-</v>
      </c>
      <c r="V220" s="47" t="s">
        <v>783</v>
      </c>
    </row>
    <row r="221" customHeight="1" spans="2:22">
      <c r="B221" s="15"/>
      <c r="C221" s="16" t="s">
        <v>1499</v>
      </c>
      <c r="D221" s="17" t="s">
        <v>1500</v>
      </c>
      <c r="E221" s="17"/>
      <c r="F221" s="18" t="s">
        <v>1501</v>
      </c>
      <c r="G221" s="19" t="s">
        <v>1502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783</v>
      </c>
    </row>
    <row r="222" customHeight="1" spans="2:22">
      <c r="B222" s="15"/>
      <c r="C222" s="16" t="s">
        <v>1503</v>
      </c>
      <c r="D222" s="17" t="s">
        <v>1504</v>
      </c>
      <c r="E222" s="17"/>
      <c r="F222" s="18" t="s">
        <v>1505</v>
      </c>
      <c r="G222" s="19" t="s">
        <v>1506</v>
      </c>
      <c r="H222" s="20">
        <v>498</v>
      </c>
      <c r="I222" s="34"/>
      <c r="J222" s="35">
        <v>17</v>
      </c>
      <c r="K222" s="36"/>
      <c r="L222" s="36"/>
      <c r="M222" s="36"/>
      <c r="N222" s="36"/>
      <c r="O222" s="36"/>
      <c r="P222" s="36"/>
      <c r="Q222" s="327"/>
      <c r="R222" s="44">
        <f t="shared" si="19"/>
        <v>17</v>
      </c>
      <c r="S222" s="45"/>
      <c r="T222" s="45">
        <f t="shared" si="20"/>
        <v>17</v>
      </c>
      <c r="U222" s="33" t="str">
        <f t="shared" si="21"/>
        <v>-</v>
      </c>
      <c r="V222" s="47" t="s">
        <v>783</v>
      </c>
    </row>
    <row r="223" customHeight="1" spans="2:22">
      <c r="B223" s="15"/>
      <c r="C223" s="16" t="s">
        <v>1507</v>
      </c>
      <c r="D223" s="17" t="s">
        <v>1508</v>
      </c>
      <c r="E223" s="17"/>
      <c r="F223" s="18" t="s">
        <v>1509</v>
      </c>
      <c r="G223" s="19" t="s">
        <v>1510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783</v>
      </c>
    </row>
    <row r="224" customHeight="1" spans="2:22">
      <c r="B224" s="15"/>
      <c r="C224" s="16" t="s">
        <v>1511</v>
      </c>
      <c r="D224" s="17" t="s">
        <v>1512</v>
      </c>
      <c r="E224" s="17"/>
      <c r="F224" s="18" t="s">
        <v>1513</v>
      </c>
      <c r="G224" s="19" t="s">
        <v>1514</v>
      </c>
      <c r="H224" s="20">
        <v>498</v>
      </c>
      <c r="I224" s="34"/>
      <c r="J224" s="35">
        <v>15</v>
      </c>
      <c r="K224" s="36"/>
      <c r="L224" s="36"/>
      <c r="M224" s="36"/>
      <c r="N224" s="36"/>
      <c r="O224" s="36"/>
      <c r="P224" s="36"/>
      <c r="Q224" s="327"/>
      <c r="R224" s="44">
        <f t="shared" si="19"/>
        <v>15</v>
      </c>
      <c r="S224" s="45"/>
      <c r="T224" s="45">
        <f t="shared" si="20"/>
        <v>15</v>
      </c>
      <c r="U224" s="33" t="str">
        <f t="shared" si="21"/>
        <v>-</v>
      </c>
      <c r="V224" s="47" t="s">
        <v>783</v>
      </c>
    </row>
    <row r="225" customHeight="1" spans="2:22">
      <c r="B225" s="15"/>
      <c r="C225" s="16" t="s">
        <v>1515</v>
      </c>
      <c r="D225" s="17" t="s">
        <v>1516</v>
      </c>
      <c r="E225" s="17"/>
      <c r="F225" s="18" t="s">
        <v>1517</v>
      </c>
      <c r="G225" s="19" t="s">
        <v>1518</v>
      </c>
      <c r="H225" s="20">
        <v>598</v>
      </c>
      <c r="I225" s="34"/>
      <c r="J225" s="35">
        <v>27</v>
      </c>
      <c r="K225" s="36"/>
      <c r="L225" s="36"/>
      <c r="M225" s="36"/>
      <c r="N225" s="36">
        <v>1</v>
      </c>
      <c r="O225" s="36">
        <v>2</v>
      </c>
      <c r="P225" s="36">
        <v>3</v>
      </c>
      <c r="Q225" s="327">
        <v>0.19</v>
      </c>
      <c r="R225" s="44">
        <f t="shared" si="19"/>
        <v>27</v>
      </c>
      <c r="S225" s="45"/>
      <c r="T225" s="45">
        <f t="shared" si="20"/>
        <v>27</v>
      </c>
      <c r="U225" s="33">
        <f t="shared" si="21"/>
        <v>994.736842105263</v>
      </c>
      <c r="V225" s="47" t="s">
        <v>783</v>
      </c>
    </row>
    <row r="226" customHeight="1" spans="2:22">
      <c r="B226" s="15"/>
      <c r="C226" s="16" t="s">
        <v>1519</v>
      </c>
      <c r="D226" s="17" t="s">
        <v>1520</v>
      </c>
      <c r="E226" s="17"/>
      <c r="F226" s="18" t="s">
        <v>1521</v>
      </c>
      <c r="G226" s="19" t="s">
        <v>1522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783</v>
      </c>
    </row>
    <row r="227" customHeight="1" spans="2:22">
      <c r="B227" s="15"/>
      <c r="C227" s="290" t="s">
        <v>1523</v>
      </c>
      <c r="D227" s="291" t="s">
        <v>1524</v>
      </c>
      <c r="E227" s="291"/>
      <c r="F227" s="329" t="s">
        <v>1525</v>
      </c>
      <c r="G227" s="292" t="s">
        <v>1526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783</v>
      </c>
    </row>
    <row r="228" customHeight="1" spans="2:22">
      <c r="B228" s="15"/>
      <c r="C228" s="290" t="s">
        <v>1527</v>
      </c>
      <c r="D228" s="291" t="s">
        <v>1528</v>
      </c>
      <c r="E228" s="291"/>
      <c r="F228" s="329" t="s">
        <v>1529</v>
      </c>
      <c r="G228" s="292" t="s">
        <v>1530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783</v>
      </c>
    </row>
    <row r="229" customHeight="1" spans="2:22">
      <c r="B229" s="15"/>
      <c r="C229" s="290" t="s">
        <v>1531</v>
      </c>
      <c r="D229" s="291" t="s">
        <v>1532</v>
      </c>
      <c r="E229" s="291"/>
      <c r="F229" s="329" t="s">
        <v>979</v>
      </c>
      <c r="G229" s="292" t="s">
        <v>1533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783</v>
      </c>
    </row>
    <row r="230" customHeight="1" spans="2:22">
      <c r="B230" s="15"/>
      <c r="C230" s="290" t="s">
        <v>1534</v>
      </c>
      <c r="D230" s="291" t="s">
        <v>1535</v>
      </c>
      <c r="E230" s="291"/>
      <c r="F230" s="329" t="s">
        <v>1536</v>
      </c>
      <c r="G230" s="292" t="s">
        <v>1537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783</v>
      </c>
    </row>
    <row r="231" customHeight="1" spans="2:22">
      <c r="B231" s="15"/>
      <c r="C231" s="290" t="s">
        <v>1538</v>
      </c>
      <c r="D231" s="291" t="s">
        <v>1539</v>
      </c>
      <c r="E231" s="291"/>
      <c r="F231" s="329" t="s">
        <v>995</v>
      </c>
      <c r="G231" s="292" t="s">
        <v>1540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783</v>
      </c>
    </row>
    <row r="232" customHeight="1" spans="2:22">
      <c r="B232" s="15"/>
      <c r="C232" s="290" t="s">
        <v>1541</v>
      </c>
      <c r="D232" s="291" t="s">
        <v>1542</v>
      </c>
      <c r="E232" s="291"/>
      <c r="F232" s="329" t="s">
        <v>999</v>
      </c>
      <c r="G232" s="292" t="s">
        <v>1543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783</v>
      </c>
    </row>
    <row r="233" customHeight="1" spans="2:22">
      <c r="B233" s="15"/>
      <c r="C233" s="290" t="s">
        <v>1544</v>
      </c>
      <c r="D233" s="291" t="s">
        <v>1545</v>
      </c>
      <c r="E233" s="291"/>
      <c r="F233" s="329" t="s">
        <v>1546</v>
      </c>
      <c r="G233" s="292" t="s">
        <v>1547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16</v>
      </c>
      <c r="S233" s="45"/>
      <c r="T233" s="45">
        <f t="shared" si="20"/>
        <v>16</v>
      </c>
      <c r="U233" s="33" t="str">
        <f t="shared" si="21"/>
        <v>-</v>
      </c>
      <c r="V233" s="47" t="s">
        <v>783</v>
      </c>
    </row>
    <row r="234" customHeight="1" spans="2:22">
      <c r="B234" s="15"/>
      <c r="C234" s="290" t="s">
        <v>1548</v>
      </c>
      <c r="D234" s="291" t="s">
        <v>1549</v>
      </c>
      <c r="E234" s="291"/>
      <c r="F234" s="329" t="s">
        <v>1550</v>
      </c>
      <c r="G234" s="292" t="s">
        <v>1551</v>
      </c>
      <c r="H234" s="20">
        <v>498</v>
      </c>
      <c r="I234" s="34"/>
      <c r="J234" s="35">
        <v>10</v>
      </c>
      <c r="K234" s="36">
        <v>10</v>
      </c>
      <c r="L234" s="36"/>
      <c r="M234" s="36"/>
      <c r="N234" s="36"/>
      <c r="O234" s="36"/>
      <c r="P234" s="36">
        <v>4</v>
      </c>
      <c r="Q234" s="327">
        <v>0.06</v>
      </c>
      <c r="R234" s="44">
        <f t="shared" si="19"/>
        <v>10</v>
      </c>
      <c r="S234" s="45"/>
      <c r="T234" s="45">
        <f t="shared" si="20"/>
        <v>10</v>
      </c>
      <c r="U234" s="33">
        <f t="shared" si="21"/>
        <v>1166.66666666667</v>
      </c>
      <c r="V234" s="47" t="s">
        <v>783</v>
      </c>
    </row>
    <row r="235" customHeight="1" spans="2:22">
      <c r="B235" s="15"/>
      <c r="C235" s="290" t="s">
        <v>1552</v>
      </c>
      <c r="D235" s="291" t="s">
        <v>1553</v>
      </c>
      <c r="E235" s="291"/>
      <c r="F235" s="329" t="s">
        <v>1554</v>
      </c>
      <c r="G235" s="292" t="s">
        <v>1555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/>
      <c r="P235" s="36">
        <v>1</v>
      </c>
      <c r="Q235" s="327">
        <v>0.02</v>
      </c>
      <c r="R235" s="44">
        <f t="shared" si="19"/>
        <v>2</v>
      </c>
      <c r="S235" s="45"/>
      <c r="T235" s="45">
        <f t="shared" si="20"/>
        <v>2</v>
      </c>
      <c r="U235" s="33">
        <f t="shared" si="21"/>
        <v>700</v>
      </c>
      <c r="V235" s="47" t="s">
        <v>783</v>
      </c>
    </row>
    <row r="236" customHeight="1" spans="2:22">
      <c r="B236" s="15"/>
      <c r="C236" s="290" t="s">
        <v>1556</v>
      </c>
      <c r="D236" s="291" t="s">
        <v>1557</v>
      </c>
      <c r="E236" s="291"/>
      <c r="F236" s="329" t="s">
        <v>1558</v>
      </c>
      <c r="G236" s="292" t="s">
        <v>1559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783</v>
      </c>
    </row>
    <row r="237" customHeight="1" spans="2:22">
      <c r="B237" s="15"/>
      <c r="C237" s="290" t="s">
        <v>1560</v>
      </c>
      <c r="D237" s="291" t="s">
        <v>1561</v>
      </c>
      <c r="E237" s="291"/>
      <c r="F237" s="329"/>
      <c r="G237" s="292" t="s">
        <v>1562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783</v>
      </c>
    </row>
    <row r="238" customHeight="1" spans="2:22">
      <c r="B238" s="15"/>
      <c r="C238" s="290" t="s">
        <v>1563</v>
      </c>
      <c r="D238" s="291" t="s">
        <v>1564</v>
      </c>
      <c r="E238" s="291"/>
      <c r="F238" s="329" t="s">
        <v>1565</v>
      </c>
      <c r="G238" s="292" t="s">
        <v>1566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783</v>
      </c>
    </row>
    <row r="239" customHeight="1" spans="2:22">
      <c r="B239" s="15"/>
      <c r="C239" s="290" t="s">
        <v>1567</v>
      </c>
      <c r="D239" s="291" t="s">
        <v>1568</v>
      </c>
      <c r="E239" s="291"/>
      <c r="F239" s="329" t="s">
        <v>1114</v>
      </c>
      <c r="G239" s="292" t="s">
        <v>1569</v>
      </c>
      <c r="H239" s="20">
        <v>598</v>
      </c>
      <c r="I239" s="34"/>
      <c r="J239" s="35">
        <v>13</v>
      </c>
      <c r="K239" s="36">
        <v>15</v>
      </c>
      <c r="L239" s="36"/>
      <c r="M239" s="36">
        <v>1</v>
      </c>
      <c r="N239" s="36">
        <v>1</v>
      </c>
      <c r="O239" s="36">
        <v>1</v>
      </c>
      <c r="P239" s="36">
        <v>1</v>
      </c>
      <c r="Q239" s="327">
        <v>0.27</v>
      </c>
      <c r="R239" s="44">
        <f t="shared" si="19"/>
        <v>13</v>
      </c>
      <c r="S239" s="45"/>
      <c r="T239" s="45">
        <f t="shared" si="20"/>
        <v>13</v>
      </c>
      <c r="U239" s="33">
        <f t="shared" si="21"/>
        <v>337.037037037037</v>
      </c>
      <c r="V239" s="47" t="s">
        <v>783</v>
      </c>
    </row>
    <row r="240" customHeight="1" spans="2:22">
      <c r="B240" s="15"/>
      <c r="C240" s="290" t="s">
        <v>1570</v>
      </c>
      <c r="D240" s="291" t="s">
        <v>1571</v>
      </c>
      <c r="E240" s="291"/>
      <c r="F240" s="329" t="s">
        <v>145</v>
      </c>
      <c r="G240" s="292" t="s">
        <v>1572</v>
      </c>
      <c r="H240" s="20">
        <v>598</v>
      </c>
      <c r="I240" s="34"/>
      <c r="J240" s="35">
        <v>9</v>
      </c>
      <c r="K240" s="36">
        <v>10</v>
      </c>
      <c r="L240" s="36"/>
      <c r="M240" s="36"/>
      <c r="N240" s="36">
        <v>1</v>
      </c>
      <c r="O240" s="36">
        <v>1</v>
      </c>
      <c r="P240" s="36">
        <v>1</v>
      </c>
      <c r="Q240" s="327">
        <v>0.12</v>
      </c>
      <c r="R240" s="44">
        <f t="shared" si="19"/>
        <v>9</v>
      </c>
      <c r="S240" s="45"/>
      <c r="T240" s="45">
        <f t="shared" si="20"/>
        <v>9</v>
      </c>
      <c r="U240" s="33">
        <f t="shared" si="21"/>
        <v>525</v>
      </c>
      <c r="V240" s="47" t="s">
        <v>783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1375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姜麗艶</cp:lastModifiedBy>
  <dcterms:created xsi:type="dcterms:W3CDTF">2015-06-05T18:19:00Z</dcterms:created>
  <dcterms:modified xsi:type="dcterms:W3CDTF">2022-02-22T04:32:34Z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2052-11.1.0.11365</vt:lpwstr>
  </property>
  <property fmtid="{D5CDD505-2E9C-101B-9397-08002B2CF9AE}" pid="3" name="ICV">
    <vt:lpwstr>2E1EA74368094D9185D33589A842A180</vt:lpwstr>
  </property>
</Properties>
</file>